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INVEST_AKCE_PŘIPRAVOVANÉ\ČOV\Oprava sociálek\Výběrovka\Zadávací VV\"/>
    </mc:Choice>
  </mc:AlternateContent>
  <bookViews>
    <workbookView xWindow="0" yWindow="0" windowWidth="28800" windowHeight="13635" firstSheet="1" activeTab="1"/>
  </bookViews>
  <sheets>
    <sheet name="Rekapitulace stavby" sheetId="1" state="veryHidden" r:id="rId1"/>
    <sheet name="D.1.2 - ZTI" sheetId="2" r:id="rId2"/>
  </sheets>
  <definedNames>
    <definedName name="_xlnm._FilterDatabase" localSheetId="1" hidden="1">'D.1.2 - ZTI'!$C$126:$K$326</definedName>
    <definedName name="_xlnm.Print_Titles" localSheetId="1">'D.1.2 - ZTI'!$126:$126</definedName>
    <definedName name="_xlnm.Print_Titles" localSheetId="0">'Rekapitulace stavby'!$92:$92</definedName>
    <definedName name="_xlnm.Print_Area" localSheetId="1">'D.1.2 - ZTI'!$C$82:$J$108,'D.1.2 - ZTI'!$C$114:$J$326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T159" i="2" s="1"/>
  <c r="R160" i="2"/>
  <c r="R159" i="2"/>
  <c r="P160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T147" i="2"/>
  <c r="R148" i="2"/>
  <c r="R147" i="2"/>
  <c r="P148" i="2"/>
  <c r="P147" i="2"/>
  <c r="BI144" i="2"/>
  <c r="BH144" i="2"/>
  <c r="BG144" i="2"/>
  <c r="BF144" i="2"/>
  <c r="T144" i="2"/>
  <c r="T143" i="2" s="1"/>
  <c r="R144" i="2"/>
  <c r="R143" i="2"/>
  <c r="P144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F37" i="2" s="1"/>
  <c r="BH130" i="2"/>
  <c r="BG130" i="2"/>
  <c r="BF130" i="2"/>
  <c r="T130" i="2"/>
  <c r="R130" i="2"/>
  <c r="P130" i="2"/>
  <c r="F121" i="2"/>
  <c r="E119" i="2"/>
  <c r="J24" i="2"/>
  <c r="E24" i="2"/>
  <c r="J124" i="2"/>
  <c r="J23" i="2"/>
  <c r="J21" i="2"/>
  <c r="E21" i="2"/>
  <c r="J123" i="2"/>
  <c r="J20" i="2"/>
  <c r="J18" i="2"/>
  <c r="E18" i="2"/>
  <c r="J17" i="2"/>
  <c r="J15" i="2"/>
  <c r="J12" i="2"/>
  <c r="J89" i="2" s="1"/>
  <c r="E117" i="2"/>
  <c r="L90" i="1"/>
  <c r="AM90" i="1"/>
  <c r="AM89" i="1"/>
  <c r="L89" i="1"/>
  <c r="AM87" i="1"/>
  <c r="L87" i="1"/>
  <c r="L85" i="1"/>
  <c r="L84" i="1"/>
  <c r="J304" i="2"/>
  <c r="BK282" i="2"/>
  <c r="BK246" i="2"/>
  <c r="J223" i="2"/>
  <c r="BK189" i="2"/>
  <c r="J176" i="2"/>
  <c r="BK160" i="2"/>
  <c r="BK290" i="2"/>
  <c r="J234" i="2"/>
  <c r="J198" i="2"/>
  <c r="J166" i="2"/>
  <c r="J325" i="2"/>
  <c r="BK270" i="2"/>
  <c r="BK248" i="2"/>
  <c r="BK183" i="2"/>
  <c r="J310" i="2"/>
  <c r="J264" i="2"/>
  <c r="J228" i="2"/>
  <c r="BK178" i="2"/>
  <c r="BK136" i="2"/>
  <c r="BK260" i="2"/>
  <c r="BK196" i="2"/>
  <c r="J308" i="2"/>
  <c r="BK254" i="2"/>
  <c r="J194" i="2"/>
  <c r="BK130" i="2"/>
  <c r="BK236" i="2"/>
  <c r="J315" i="2"/>
  <c r="J252" i="2"/>
  <c r="J225" i="2"/>
  <c r="BK204" i="2"/>
  <c r="J178" i="2"/>
  <c r="J164" i="2"/>
  <c r="J312" i="2"/>
  <c r="J244" i="2"/>
  <c r="J219" i="2"/>
  <c r="BK187" i="2"/>
  <c r="BK133" i="2"/>
  <c r="J285" i="2"/>
  <c r="J232" i="2"/>
  <c r="J136" i="2"/>
  <c r="BK276" i="2"/>
  <c r="J254" i="2"/>
  <c r="BK217" i="2"/>
  <c r="BK180" i="2"/>
  <c r="J138" i="2"/>
  <c r="BK252" i="2"/>
  <c r="J210" i="2"/>
  <c r="BK315" i="2"/>
  <c r="J282" i="2"/>
  <c r="J206" i="2"/>
  <c r="BK144" i="2"/>
  <c r="BK287" i="2"/>
  <c r="BK228" i="2"/>
  <c r="J323" i="2"/>
  <c r="BK256" i="2"/>
  <c r="J230" i="2"/>
  <c r="BK200" i="2"/>
  <c r="BK170" i="2"/>
  <c r="BK321" i="2"/>
  <c r="J273" i="2"/>
  <c r="BK230" i="2"/>
  <c r="J196" i="2"/>
  <c r="J155" i="2"/>
  <c r="BK299" i="2"/>
  <c r="J258" i="2"/>
  <c r="BK212" i="2"/>
  <c r="BK279" i="2"/>
  <c r="J260" i="2"/>
  <c r="BK202" i="2"/>
  <c r="J157" i="2"/>
  <c r="BK293" i="2"/>
  <c r="BK194" i="2"/>
  <c r="BK295" i="2"/>
  <c r="BK225" i="2"/>
  <c r="BK151" i="2"/>
  <c r="BK301" i="2"/>
  <c r="BK206" i="2"/>
  <c r="J299" i="2"/>
  <c r="J270" i="2"/>
  <c r="J242" i="2"/>
  <c r="BK208" i="2"/>
  <c r="J183" i="2"/>
  <c r="BK168" i="2"/>
  <c r="J319" i="2"/>
  <c r="J268" i="2"/>
  <c r="J208" i="2"/>
  <c r="J172" i="2"/>
  <c r="BK319" i="2"/>
  <c r="J266" i="2"/>
  <c r="BK223" i="2"/>
  <c r="BK268" i="2"/>
  <c r="J246" i="2"/>
  <c r="BK192" i="2"/>
  <c r="BK176" i="2"/>
  <c r="J130" i="2"/>
  <c r="J276" i="2"/>
  <c r="J215" i="2"/>
  <c r="J144" i="2"/>
  <c r="J279" i="2"/>
  <c r="J168" i="2"/>
  <c r="BK285" i="2"/>
  <c r="BK138" i="2"/>
  <c r="J293" i="2"/>
  <c r="J248" i="2"/>
  <c r="BK215" i="2"/>
  <c r="BK185" i="2"/>
  <c r="BK148" i="2"/>
  <c r="J295" i="2"/>
  <c r="BK238" i="2"/>
  <c r="J202" i="2"/>
  <c r="BK164" i="2"/>
  <c r="BK317" i="2"/>
  <c r="BK234" i="2"/>
  <c r="BK141" i="2"/>
  <c r="J321" i="2"/>
  <c r="BK266" i="2"/>
  <c r="BK232" i="2"/>
  <c r="J189" i="2"/>
  <c r="J170" i="2"/>
  <c r="J306" i="2"/>
  <c r="J236" i="2"/>
  <c r="BK155" i="2"/>
  <c r="J287" i="2"/>
  <c r="J212" i="2"/>
  <c r="J133" i="2"/>
  <c r="BK258" i="2"/>
  <c r="BK153" i="2"/>
  <c r="BK304" i="2"/>
  <c r="J200" i="2"/>
  <c r="BK306" i="2"/>
  <c r="BK244" i="2"/>
  <c r="BK157" i="2"/>
  <c r="BK325" i="2"/>
  <c r="J240" i="2"/>
  <c r="J180" i="2"/>
  <c r="J301" i="2"/>
  <c r="BK242" i="2"/>
  <c r="J217" i="2"/>
  <c r="BK174" i="2"/>
  <c r="J141" i="2"/>
  <c r="BK308" i="2"/>
  <c r="BK250" i="2"/>
  <c r="J174" i="2"/>
  <c r="BK273" i="2"/>
  <c r="BK210" i="2"/>
  <c r="BK172" i="2"/>
  <c r="BK297" i="2"/>
  <c r="BK240" i="2"/>
  <c r="J185" i="2"/>
  <c r="J297" i="2"/>
  <c r="J262" i="2"/>
  <c r="BK198" i="2"/>
  <c r="BK323" i="2"/>
  <c r="J148" i="2"/>
  <c r="J151" i="2"/>
  <c r="BK221" i="2"/>
  <c r="J192" i="2"/>
  <c r="J160" i="2"/>
  <c r="BK312" i="2"/>
  <c r="BK262" i="2"/>
  <c r="BK219" i="2"/>
  <c r="J317" i="2"/>
  <c r="J256" i="2"/>
  <c r="J221" i="2"/>
  <c r="J187" i="2"/>
  <c r="BK166" i="2"/>
  <c r="BK310" i="2"/>
  <c r="J250" i="2"/>
  <c r="J204" i="2"/>
  <c r="AS94" i="1"/>
  <c r="J290" i="2"/>
  <c r="J238" i="2"/>
  <c r="J153" i="2"/>
  <c r="BK264" i="2"/>
  <c r="P150" i="2" l="1"/>
  <c r="T163" i="2"/>
  <c r="T129" i="2"/>
  <c r="T128" i="2"/>
  <c r="T150" i="2"/>
  <c r="BK182" i="2"/>
  <c r="J182" i="2"/>
  <c r="J105" i="2"/>
  <c r="R227" i="2"/>
  <c r="P182" i="2"/>
  <c r="T227" i="2"/>
  <c r="R163" i="2"/>
  <c r="P227" i="2"/>
  <c r="BK272" i="2"/>
  <c r="J272" i="2" s="1"/>
  <c r="J107" i="2" s="1"/>
  <c r="BK129" i="2"/>
  <c r="BK163" i="2"/>
  <c r="R182" i="2"/>
  <c r="P272" i="2"/>
  <c r="R129" i="2"/>
  <c r="BK150" i="2"/>
  <c r="J150" i="2"/>
  <c r="J101" i="2"/>
  <c r="P163" i="2"/>
  <c r="BK227" i="2"/>
  <c r="J227" i="2" s="1"/>
  <c r="J106" i="2" s="1"/>
  <c r="R272" i="2"/>
  <c r="P129" i="2"/>
  <c r="P128" i="2"/>
  <c r="R150" i="2"/>
  <c r="T182" i="2"/>
  <c r="T272" i="2"/>
  <c r="BK143" i="2"/>
  <c r="J143" i="2"/>
  <c r="J99" i="2" s="1"/>
  <c r="BK159" i="2"/>
  <c r="J159" i="2" s="1"/>
  <c r="J102" i="2" s="1"/>
  <c r="BK147" i="2"/>
  <c r="J147" i="2"/>
  <c r="J100" i="2"/>
  <c r="J121" i="2"/>
  <c r="BE130" i="2"/>
  <c r="BE133" i="2"/>
  <c r="BE141" i="2"/>
  <c r="BE157" i="2"/>
  <c r="BE160" i="2"/>
  <c r="BE178" i="2"/>
  <c r="BE212" i="2"/>
  <c r="BE215" i="2"/>
  <c r="BE217" i="2"/>
  <c r="BE219" i="2"/>
  <c r="BE232" i="2"/>
  <c r="BE325" i="2"/>
  <c r="F123" i="2"/>
  <c r="BE136" i="2"/>
  <c r="BE317" i="2"/>
  <c r="BE319" i="2"/>
  <c r="BE153" i="2"/>
  <c r="BE174" i="2"/>
  <c r="BE176" i="2"/>
  <c r="BE180" i="2"/>
  <c r="BE187" i="2"/>
  <c r="BE189" i="2"/>
  <c r="BE192" i="2"/>
  <c r="BE228" i="2"/>
  <c r="BE230" i="2"/>
  <c r="BE234" i="2"/>
  <c r="BE266" i="2"/>
  <c r="BE268" i="2"/>
  <c r="BE270" i="2"/>
  <c r="BE299" i="2"/>
  <c r="BE301" i="2"/>
  <c r="BE315" i="2"/>
  <c r="BE164" i="2"/>
  <c r="BE223" i="2"/>
  <c r="BE225" i="2"/>
  <c r="BE250" i="2"/>
  <c r="BE252" i="2"/>
  <c r="BE256" i="2"/>
  <c r="BE258" i="2"/>
  <c r="BE285" i="2"/>
  <c r="BE287" i="2"/>
  <c r="BE290" i="2"/>
  <c r="BE308" i="2"/>
  <c r="BE151" i="2"/>
  <c r="BE155" i="2"/>
  <c r="BE166" i="2"/>
  <c r="BE168" i="2"/>
  <c r="BE170" i="2"/>
  <c r="BE172" i="2"/>
  <c r="BE200" i="2"/>
  <c r="BE202" i="2"/>
  <c r="BE204" i="2"/>
  <c r="BE206" i="2"/>
  <c r="BE208" i="2"/>
  <c r="BE210" i="2"/>
  <c r="BE221" i="2"/>
  <c r="BE238" i="2"/>
  <c r="BE240" i="2"/>
  <c r="BE242" i="2"/>
  <c r="BE244" i="2"/>
  <c r="BE254" i="2"/>
  <c r="BE273" i="2"/>
  <c r="BE276" i="2"/>
  <c r="BE279" i="2"/>
  <c r="BE293" i="2"/>
  <c r="BE295" i="2"/>
  <c r="BE297" i="2"/>
  <c r="BE304" i="2"/>
  <c r="BE306" i="2"/>
  <c r="BE323" i="2"/>
  <c r="BE144" i="2"/>
  <c r="BE148" i="2"/>
  <c r="BE183" i="2"/>
  <c r="BE185" i="2"/>
  <c r="BE194" i="2"/>
  <c r="BE246" i="2"/>
  <c r="BE248" i="2"/>
  <c r="BE260" i="2"/>
  <c r="BE262" i="2"/>
  <c r="BE282" i="2"/>
  <c r="BE310" i="2"/>
  <c r="BE138" i="2"/>
  <c r="BE196" i="2"/>
  <c r="BE198" i="2"/>
  <c r="BE236" i="2"/>
  <c r="BE264" i="2"/>
  <c r="BE312" i="2"/>
  <c r="BE321" i="2"/>
  <c r="BD95" i="1"/>
  <c r="BD94" i="1" s="1"/>
  <c r="W33" i="1" s="1"/>
  <c r="F34" i="2"/>
  <c r="BA95" i="1" s="1"/>
  <c r="BA94" i="1" s="1"/>
  <c r="AW94" i="1" s="1"/>
  <c r="AK30" i="1" s="1"/>
  <c r="F35" i="2"/>
  <c r="BB95" i="1" s="1"/>
  <c r="BB94" i="1" s="1"/>
  <c r="W31" i="1" s="1"/>
  <c r="F36" i="2"/>
  <c r="BC95" i="1" s="1"/>
  <c r="BC94" i="1" s="1"/>
  <c r="AY94" i="1" s="1"/>
  <c r="J34" i="2"/>
  <c r="AW95" i="1" s="1"/>
  <c r="R128" i="2" l="1"/>
  <c r="R162" i="2"/>
  <c r="BK162" i="2"/>
  <c r="J162" i="2"/>
  <c r="J103" i="2"/>
  <c r="P162" i="2"/>
  <c r="P127" i="2"/>
  <c r="AU95" i="1"/>
  <c r="AU94" i="1" s="1"/>
  <c r="T162" i="2"/>
  <c r="T127" i="2" s="1"/>
  <c r="BK128" i="2"/>
  <c r="BK127" i="2" s="1"/>
  <c r="J127" i="2" s="1"/>
  <c r="J96" i="2" s="1"/>
  <c r="J129" i="2"/>
  <c r="J98" i="2" s="1"/>
  <c r="J163" i="2"/>
  <c r="J104" i="2"/>
  <c r="AX94" i="1"/>
  <c r="W30" i="1"/>
  <c r="W32" i="1"/>
  <c r="F33" i="2"/>
  <c r="AZ95" i="1" s="1"/>
  <c r="AZ94" i="1" s="1"/>
  <c r="AV94" i="1" s="1"/>
  <c r="AK29" i="1" s="1"/>
  <c r="J33" i="2"/>
  <c r="AV95" i="1" s="1"/>
  <c r="AT95" i="1" s="1"/>
  <c r="R127" i="2" l="1"/>
  <c r="J128" i="2"/>
  <c r="J97" i="2"/>
  <c r="J30" i="2"/>
  <c r="AG95" i="1" s="1"/>
  <c r="AG94" i="1" s="1"/>
  <c r="AK26" i="1" s="1"/>
  <c r="AK35" i="1" s="1"/>
  <c r="W29" i="1"/>
  <c r="AT94" i="1"/>
  <c r="J39" i="2" l="1"/>
  <c r="AN94" i="1"/>
  <c r="AN95" i="1"/>
</calcChain>
</file>

<file path=xl/sharedStrings.xml><?xml version="1.0" encoding="utf-8"?>
<sst xmlns="http://schemas.openxmlformats.org/spreadsheetml/2006/main" count="1975" uniqueCount="585">
  <si>
    <t>Export Komplet</t>
  </si>
  <si>
    <t/>
  </si>
  <si>
    <t>2.0</t>
  </si>
  <si>
    <t>False</t>
  </si>
  <si>
    <t>{62b17f76-8a50-442d-971c-2aaa2ec9fb68}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</si>
  <si>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</si>
  <si>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</si>
  <si>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</si>
  <si>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</si>
  <si>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</si>
  <si>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</si>
  <si>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</si>
  <si>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</si>
  <si>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</si>
  <si>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O050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</si>
  <si>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</si>
  <si>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</si>
  <si>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Míšovická_pomocné</t>
  </si>
  <si>
    <t>KSO:</t>
  </si>
  <si>
    <t>CC-CZ:</t>
  </si>
  <si>
    <t>Místo:</t>
  </si>
  <si>
    <t xml:space="preserve"> </t>
  </si>
  <si>
    <t>Datum:</t>
  </si>
  <si>
    <t>20. 4. 2023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</si>
  <si>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</si>
  <si>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</si>
  <si>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</si>
  <si>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</si>
  <si>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</si>
  <si>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</si>
  <si>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</si>
  <si>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</si>
  <si>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</si>
  <si>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</si>
  <si>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</si>
  <si>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</si>
  <si>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</si>
  <si>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</si>
  <si>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</si>
  <si>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</si>
  <si>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</si>
  <si>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</si>
  <si>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</si>
  <si>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</si>
  <si>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</si>
  <si>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</si>
  <si>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</si>
  <si>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</si>
  <si>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</si>
  <si>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</si>
  <si>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</si>
  <si>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</si>
  <si>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</si>
  <si>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</si>
  <si>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</si>
  <si>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</si>
  <si>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</si>
  <si>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</si>
  <si>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</si>
  <si>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</si>
  <si>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</si>
  <si>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</si>
  <si>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</si>
  <si>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</si>
  <si>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</si>
  <si>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</si>
  <si>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</si>
  <si>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</si>
  <si>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</si>
  <si>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</si>
  <si>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</si>
  <si>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</si>
  <si>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</si>
  <si>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</si>
  <si>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</si>
  <si>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</si>
  <si>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</si>
  <si>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</si>
  <si>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D.1.2</t>
  </si>
  <si>
    <t>ZTI</t>
  </si>
  <si>
    <t>STA</t>
  </si>
  <si>
    <t>1</t>
  </si>
  <si>
    <t>{7c9b4424-e2d6-4a05-bdba-47f1bd888be5}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</si>
  <si>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</si>
  <si>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</si>
  <si>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</si>
  <si>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</si>
  <si>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</si>
  <si>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</si>
  <si>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</si>
  <si>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</si>
  <si>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</si>
  <si>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</si>
  <si>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</si>
  <si>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</si>
  <si>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</si>
  <si>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</si>
  <si>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</si>
  <si>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</si>
  <si>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</si>
  <si>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</si>
  <si>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</si>
  <si>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</si>
  <si>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</si>
  <si>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</si>
  <si>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</si>
  <si>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</si>
  <si>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</si>
  <si>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</si>
  <si>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</si>
  <si>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</si>
  <si>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</si>
  <si>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</si>
  <si>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</si>
  <si>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</si>
  <si>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</si>
  <si>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</si>
  <si>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</si>
  <si>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</si>
  <si>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</si>
  <si>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</si>
  <si>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</si>
  <si>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</si>
  <si>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</si>
  <si>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-1882033809</t>
  </si>
  <si>
    <t>PP</t>
  </si>
  <si>
    <t>Vykopávka v uzavřených prostorách  s naložením výkopku na dopravní prostředek v hornině tř. 1 až 4</t>
  </si>
  <si>
    <t>VV</t>
  </si>
  <si>
    <t>2*0,5*0,4</t>
  </si>
  <si>
    <t>162701102</t>
  </si>
  <si>
    <t>Vodorovné přemístění do 7000 m výkopku/sypaniny z horniny tř. 1 až 4</t>
  </si>
  <si>
    <t>-1531859342</t>
  </si>
  <si>
    <t>Vodorovné přemístění výkopku nebo sypaniny po suchu  na obvyklém dopravním prostředku, bez naložení výkopku, avšak se složením bez rozhrnutí z horniny tř. 1 až 4 na vzdálenost přes 6 000 do 7000 m</t>
  </si>
  <si>
    <t>0,4</t>
  </si>
  <si>
    <t>3</t>
  </si>
  <si>
    <t>171201211</t>
  </si>
  <si>
    <t>Poplatek za uložení stavebního odpadu - zeminy a kameniva na skládce</t>
  </si>
  <si>
    <t>t</t>
  </si>
  <si>
    <t>-66896419</t>
  </si>
  <si>
    <t>Poplatek za uložení stavebního odpadu na skládce (skládkovné) zeminy a kameniva zatříděného do Katalogu odpadů pod kódem 170 504</t>
  </si>
  <si>
    <t>175111101</t>
  </si>
  <si>
    <t>Obsypání potrubí ručně sypaninou bez prohození sítem, uloženou do 3 m</t>
  </si>
  <si>
    <t>-1204224459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</si>
  <si>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</si>
  <si>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2*0,5*0,3</t>
  </si>
  <si>
    <t>5</t>
  </si>
  <si>
    <t>M</t>
  </si>
  <si>
    <t>58331351</t>
  </si>
  <si>
    <t>kamenivo těžené drobné frakce 0/4</t>
  </si>
  <si>
    <t>8</t>
  </si>
  <si>
    <t>-1245407574</t>
  </si>
  <si>
    <t>Vodorovné konstrukce</t>
  </si>
  <si>
    <t>6</t>
  </si>
  <si>
    <t>451572111</t>
  </si>
  <si>
    <t>Lože pod potrubí otevřený výkop z kameniva drobného těženého</t>
  </si>
  <si>
    <t>-1976820257</t>
  </si>
  <si>
    <t>Lože pod potrubí, stoky a drobné objekty v otevřeném výkopu z kameniva drobného těženého 0 až 4 mm</t>
  </si>
  <si>
    <t>2*0,5*0,1</t>
  </si>
  <si>
    <t>9</t>
  </si>
  <si>
    <t>Ostatní konstrukce a práce, bourání</t>
  </si>
  <si>
    <t>7</t>
  </si>
  <si>
    <t>9000000</t>
  </si>
  <si>
    <t>HZS - stavební výpomoce, a dokončující práce</t>
  </si>
  <si>
    <t>hod</t>
  </si>
  <si>
    <t>-1637069578</t>
  </si>
  <si>
    <t>997</t>
  </si>
  <si>
    <t>Přesun sutě</t>
  </si>
  <si>
    <t>997013111</t>
  </si>
  <si>
    <t>Vnitrostaveništní doprava suti a vybouraných hmot pro budovy v do 6 m s použitím mechanizace</t>
  </si>
  <si>
    <t>1845601916</t>
  </si>
  <si>
    <t>Vnitrostaveništní doprava suti a vybouraných hmot  vodorovně do 50 m svisle s použitím mechanizace pro budovy a haly výšky do 6 m</t>
  </si>
  <si>
    <t>997013501</t>
  </si>
  <si>
    <t>Odvoz suti a vybouraných hmot na skládku nebo meziskládku do 1 km se složením</t>
  </si>
  <si>
    <t>-1921799959</t>
  </si>
  <si>
    <t>Odvoz suti a vybouraných hmot na skládku nebo meziskládku  se složením, na vzdálenost do 1 km</t>
  </si>
  <si>
    <t>10</t>
  </si>
  <si>
    <t>997013509</t>
  </si>
  <si>
    <t>Příplatek k odvozu suti a vybouraných hmot na skládku ZKD 1 km přes 1 km</t>
  </si>
  <si>
    <t>842879411</t>
  </si>
  <si>
    <t>Odvoz suti a vybouraných hmot na skládku nebo meziskládku  se složením, na vzdálenost Příplatek k ceně za každý další i započatý 1 km přes 1 km</t>
  </si>
  <si>
    <t>11</t>
  </si>
  <si>
    <t>997013831</t>
  </si>
  <si>
    <t>Poplatek za uložení na skládce (skládkovné) stavebního odpadu směsného kód odpadu 170 904</t>
  </si>
  <si>
    <t>1412979975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</si>
  <si>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</si>
  <si>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</si>
  <si>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</si>
  <si>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12</t>
  </si>
  <si>
    <t>998011001</t>
  </si>
  <si>
    <t>Přesun hmot pro budovy zděné v do 6 m</t>
  </si>
  <si>
    <t>615881369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</si>
  <si>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</si>
  <si>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</si>
  <si>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</si>
  <si>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713</t>
  </si>
  <si>
    <t>Izolace tepelné</t>
  </si>
  <si>
    <t>13</t>
  </si>
  <si>
    <t>713000R06</t>
  </si>
  <si>
    <t>Izolační trubice pro potrubí studené vody 20x2,8 mm, tl. 9 mm</t>
  </si>
  <si>
    <t>m</t>
  </si>
  <si>
    <t>16</t>
  </si>
  <si>
    <t>-1840725150</t>
  </si>
  <si>
    <t>Izolační trubice pro potrubí studené vody 20x2,8 mm</t>
  </si>
  <si>
    <t>14</t>
  </si>
  <si>
    <t>713000R07</t>
  </si>
  <si>
    <t>Izolační trubice pro potrubí studené vody 25x3,5 mm, tl. 9 mm</t>
  </si>
  <si>
    <t>902930865</t>
  </si>
  <si>
    <t>Izolační trubice pro potrubí studené vody 25x3,5 mm</t>
  </si>
  <si>
    <t>713000R08</t>
  </si>
  <si>
    <t>Izolační trubice pro potrubí studené vody 32x4,4 mm, tl. 9 mm</t>
  </si>
  <si>
    <t>-1205113680</t>
  </si>
  <si>
    <t>Izolační trubice pro potrubí studené vody 32x4,4 mm</t>
  </si>
  <si>
    <t>713000R09</t>
  </si>
  <si>
    <t>Izolační trubice pro potrubí studené vody 40x5,5 mm, tl. 9 mm</t>
  </si>
  <si>
    <t>646562243</t>
  </si>
  <si>
    <t>Izolační trubice pro potrubí studené vody 40x5,5 mm</t>
  </si>
  <si>
    <t>17</t>
  </si>
  <si>
    <t>713000R20</t>
  </si>
  <si>
    <t>Izolační trubice pro potrubí TUV 20x2,8 mm, tl.20 mm</t>
  </si>
  <si>
    <t>1221508403</t>
  </si>
  <si>
    <t>18</t>
  </si>
  <si>
    <t>713000R21</t>
  </si>
  <si>
    <t>Izolační trubice pro potrubí TUV 25x3,5 mm, tl.20 mm</t>
  </si>
  <si>
    <t>-908003891</t>
  </si>
  <si>
    <t>19</t>
  </si>
  <si>
    <t>713000R22</t>
  </si>
  <si>
    <t>Izolační trubice pro potrubí TUV 32x4,4 mm, tl.30 mm</t>
  </si>
  <si>
    <t>-1563301392</t>
  </si>
  <si>
    <t>20</t>
  </si>
  <si>
    <t>713000R23</t>
  </si>
  <si>
    <t>Izolační trubice pro potrubí TUV 40x5,5 mm, tl.30 mm</t>
  </si>
  <si>
    <t>-627876072</t>
  </si>
  <si>
    <t>998713101</t>
  </si>
  <si>
    <t>Přesun hmot tonážní pro izolace tepelné v objektech v do 6 m</t>
  </si>
  <si>
    <t>-1664273983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</si>
  <si>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</si>
  <si>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</si>
  <si>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</si>
  <si>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22</t>
  </si>
  <si>
    <t>721140802</t>
  </si>
  <si>
    <t>Demontáž potrubí litinové DN do 100</t>
  </si>
  <si>
    <t>465030218</t>
  </si>
  <si>
    <t>Demontáž potrubí z litinových trub odpadních nebo dešťových do DN 100</t>
  </si>
  <si>
    <t>23</t>
  </si>
  <si>
    <t>721171803</t>
  </si>
  <si>
    <t>Demontáž potrubí z PVC do D 75</t>
  </si>
  <si>
    <t>-575238086</t>
  </si>
  <si>
    <t>Demontáž potrubí z novodurových trub  odpadních nebo připojovacích do D 75</t>
  </si>
  <si>
    <t>24</t>
  </si>
  <si>
    <t>721171808</t>
  </si>
  <si>
    <t>Demontáž potrubí z PVC do D 114</t>
  </si>
  <si>
    <t>-1697017356</t>
  </si>
  <si>
    <t>Demontáž potrubí z novodurových trub  odpadních nebo připojovacích přes 75 do D 114</t>
  </si>
  <si>
    <t>25</t>
  </si>
  <si>
    <t>721171915</t>
  </si>
  <si>
    <t>Potrubí z PP propojení potrubí do DN 110</t>
  </si>
  <si>
    <t>kus</t>
  </si>
  <si>
    <t>-939339399</t>
  </si>
  <si>
    <t>Opravy odpadního potrubí plastového  propojení dosavadního potrubí do DN 110</t>
  </si>
  <si>
    <t>P</t>
  </si>
  <si>
    <t>Poznámka k položce:_x000D_
všechny napojení do DN110</t>
  </si>
  <si>
    <t>26</t>
  </si>
  <si>
    <t>721174042</t>
  </si>
  <si>
    <t>Potrubí kanalizační z PP připojovací DN 40</t>
  </si>
  <si>
    <t>1365261136</t>
  </si>
  <si>
    <t>Potrubí z plastových trub polypropylenové připojovací DN 40</t>
  </si>
  <si>
    <t>27</t>
  </si>
  <si>
    <t>721174043</t>
  </si>
  <si>
    <t>Potrubí kanalizační z PP připojovací DN 50</t>
  </si>
  <si>
    <t>1053322413</t>
  </si>
  <si>
    <t>Potrubí z plastových trub polypropylenové připojovací DN 50</t>
  </si>
  <si>
    <t>28</t>
  </si>
  <si>
    <t>721174044</t>
  </si>
  <si>
    <t>Potrubí kanalizační z PP připojovací DN 75</t>
  </si>
  <si>
    <t>805269542</t>
  </si>
  <si>
    <t>Potrubí z plastových trub polypropylenové připojovací DN 75</t>
  </si>
  <si>
    <t>29</t>
  </si>
  <si>
    <t>721174045</t>
  </si>
  <si>
    <t>Potrubí kanalizační z PP připojovací DN 110</t>
  </si>
  <si>
    <t>68911543</t>
  </si>
  <si>
    <t>Potrubí z plastových trub polypropylenové připojovací DN 110</t>
  </si>
  <si>
    <t>30</t>
  </si>
  <si>
    <t>721194104</t>
  </si>
  <si>
    <t>Vyvedení a upevnění odpadních výpustek DN 40</t>
  </si>
  <si>
    <t>450722099</t>
  </si>
  <si>
    <t>Vyměření přípojek na potrubí vyvedení a upevnění odpadních výpustek DN 40</t>
  </si>
  <si>
    <t>31</t>
  </si>
  <si>
    <t>721194105</t>
  </si>
  <si>
    <t>Vyvedení a upevnění odpadních výpustek DN 50</t>
  </si>
  <si>
    <t>-1149518875</t>
  </si>
  <si>
    <t>Vyměření přípojek na potrubí vyvedení a upevnění odpadních výpustek DN 50</t>
  </si>
  <si>
    <t>32</t>
  </si>
  <si>
    <t>721194107</t>
  </si>
  <si>
    <t>Vyvedení a upevnění odpadních výpustek DN 70</t>
  </si>
  <si>
    <t>-1449943258</t>
  </si>
  <si>
    <t>Vyměření přípojek na potrubí vyvedení a upevnění odpadních výpustek DN 70</t>
  </si>
  <si>
    <t>33</t>
  </si>
  <si>
    <t>721194109</t>
  </si>
  <si>
    <t>Vyvedení a upevnění odpadních výpustek DN 100</t>
  </si>
  <si>
    <t>2056130173</t>
  </si>
  <si>
    <t>Vyměření přípojek na potrubí vyvedení a upevnění odpadních výpustek DN 100</t>
  </si>
  <si>
    <t>34</t>
  </si>
  <si>
    <t>721210800pc01</t>
  </si>
  <si>
    <t>Demontáž vpustí podlahových</t>
  </si>
  <si>
    <t>2020394534</t>
  </si>
  <si>
    <t>Demontáž vpustí podlahových DN50 v dlažbě pro sprchu</t>
  </si>
  <si>
    <t>35</t>
  </si>
  <si>
    <t>721211403</t>
  </si>
  <si>
    <t>Vpusť podlahová s vodorovným odtokem DN 50/75 s kulovým kloubem mřížka nerez 115x115</t>
  </si>
  <si>
    <t>1960168722</t>
  </si>
  <si>
    <t>Podlahové vpusti s vodorovným odtokem DN 50/75 s kulovým kloubem, mřížka nerez 115x115</t>
  </si>
  <si>
    <t>36</t>
  </si>
  <si>
    <t>7212121pc01</t>
  </si>
  <si>
    <t>Odtokový žlab délky 1200 mm s krycím roštem a zápachovou uzávěrkou</t>
  </si>
  <si>
    <t>924633033</t>
  </si>
  <si>
    <t>Odtokový žlab se zápachovou uzávěrkou a krycím roštem délky 1200 mm</t>
  </si>
  <si>
    <t>Poznámka k položce:_x000D_
pro napojení do dlažby_x000D_
_x000D_
-dodávka</t>
  </si>
  <si>
    <t>37</t>
  </si>
  <si>
    <t>721219128</t>
  </si>
  <si>
    <t>Montáž odtokového žlabu</t>
  </si>
  <si>
    <t>-737500697</t>
  </si>
  <si>
    <t>Odtokové žlaby montáž ostatních typů</t>
  </si>
  <si>
    <t>38</t>
  </si>
  <si>
    <t>721290111</t>
  </si>
  <si>
    <t>Zkouška těsnosti potrubí kanalizace vodou DN do 125</t>
  </si>
  <si>
    <t>-1317538218</t>
  </si>
  <si>
    <t>Zkouška těsnosti kanalizace v objektech vodou do DN 125</t>
  </si>
  <si>
    <t>39</t>
  </si>
  <si>
    <t>721290821</t>
  </si>
  <si>
    <t>Přemístění vnitrostaveništní demontovaných hmot vnitřní kanalizace v objektech výšky do 6 m</t>
  </si>
  <si>
    <t>-252672711</t>
  </si>
  <si>
    <t>Vnitrostaveništní přemístění vybouraných (demontovaných) hmot  vnitřní kanalizace vodorovně do 100 m v objektech výšky do 6 m</t>
  </si>
  <si>
    <t>40</t>
  </si>
  <si>
    <t>72129pc001</t>
  </si>
  <si>
    <t>Zkouška těsnosti kanalizace kouřem DN 300</t>
  </si>
  <si>
    <t>-885619792</t>
  </si>
  <si>
    <t>41</t>
  </si>
  <si>
    <t>721910922</t>
  </si>
  <si>
    <t>Pročištění svodů ležatých DN do 300</t>
  </si>
  <si>
    <t>1986361392</t>
  </si>
  <si>
    <t>Pročištění ležatých svodů do DN 300</t>
  </si>
  <si>
    <t>42</t>
  </si>
  <si>
    <t>998721101</t>
  </si>
  <si>
    <t>Přesun hmot tonážní pro vnitřní kanalizace v objektech v do 6 m</t>
  </si>
  <si>
    <t>-2016638264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</si>
  <si>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</si>
  <si>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</si>
  <si>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</si>
  <si>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43</t>
  </si>
  <si>
    <t>722130801</t>
  </si>
  <si>
    <t>Demontáž potrubí ocelové pozinkované závitové do DN 25</t>
  </si>
  <si>
    <t>-657669358</t>
  </si>
  <si>
    <t>Demontáž potrubí z ocelových trubek pozinkovaných  závitových do DN 25</t>
  </si>
  <si>
    <t>44</t>
  </si>
  <si>
    <t>722130802</t>
  </si>
  <si>
    <t>Demontáž potrubí ocelové pozinkované závitové do DN 40</t>
  </si>
  <si>
    <t>-1055647919</t>
  </si>
  <si>
    <t>Demontáž potrubí z ocelových trubek pozinkovaných  závitových přes 25 do DN 40</t>
  </si>
  <si>
    <t>45</t>
  </si>
  <si>
    <t>722130913</t>
  </si>
  <si>
    <t>Potrubí pozinkované závitové přeřezání ocelové trubky do DN 25</t>
  </si>
  <si>
    <t>-903338241</t>
  </si>
  <si>
    <t>Opravy vodovodního potrubí z ocelových trubek pozinkovaných závitových přeřezání ocelové trubky do DN 25</t>
  </si>
  <si>
    <t>46</t>
  </si>
  <si>
    <t>722130916</t>
  </si>
  <si>
    <t>Potrubí pozinkované závitové přeřezání ocelové trubky do DN 50</t>
  </si>
  <si>
    <t>489804179</t>
  </si>
  <si>
    <t>Opravy vodovodního potrubí z ocelových trubek pozinkovaných závitových přeřezání ocelové trubky přes 25 do DN 50</t>
  </si>
  <si>
    <t>47</t>
  </si>
  <si>
    <t>722131933</t>
  </si>
  <si>
    <t>Potrubí pozinkované závitové propojení potrubí DN 25</t>
  </si>
  <si>
    <t>828041112</t>
  </si>
  <si>
    <t>Opravy vodovodního potrubí z ocelových trubek pozinkovaných závitových propojení dosavadního potrubí DN 25</t>
  </si>
  <si>
    <t>48</t>
  </si>
  <si>
    <t>722131934</t>
  </si>
  <si>
    <t>Potrubí pozinkované závitové propojení potrubí DN 32</t>
  </si>
  <si>
    <t>-1516518068</t>
  </si>
  <si>
    <t>Opravy vodovodního potrubí z ocelových trubek pozinkovaných závitových propojení dosavadního potrubí DN 32</t>
  </si>
  <si>
    <t>49</t>
  </si>
  <si>
    <t>722170801</t>
  </si>
  <si>
    <t>Demontáž rozvodů vody z plastů D do 25</t>
  </si>
  <si>
    <t>-684030626</t>
  </si>
  <si>
    <t>Demontáž rozvodů vody z plastů do Ø 25 mm</t>
  </si>
  <si>
    <t>50</t>
  </si>
  <si>
    <t>722175002</t>
  </si>
  <si>
    <t>Potrubí vodovodní plastové PP-RCT svar polyfúze D 20x2,8 mm</t>
  </si>
  <si>
    <t>-2037512829</t>
  </si>
  <si>
    <t>Potrubí z plastových trubek z polypropylenu PP-RCT svařovaných polyfúzně D 20 x 2,8</t>
  </si>
  <si>
    <t>51</t>
  </si>
  <si>
    <t>722175003</t>
  </si>
  <si>
    <t>Potrubí vodovodní plastové PP-RCT svar polyfúze D 25x3,5 mm</t>
  </si>
  <si>
    <t>1834552812</t>
  </si>
  <si>
    <t>Potrubí z plastových trubek z polypropylenu PP-RCT svařovaných polyfúzně D 25 x 3,5</t>
  </si>
  <si>
    <t>52</t>
  </si>
  <si>
    <t>722175004</t>
  </si>
  <si>
    <t>Potrubí vodovodní plastové PP-RCT svar polyfúze D 32x4,4 mm</t>
  </si>
  <si>
    <t>1768245521</t>
  </si>
  <si>
    <t>Potrubí z plastových trubek z polypropylenu PP-RCT svařovaných polyfúzně D 32 x 4,4</t>
  </si>
  <si>
    <t>53</t>
  </si>
  <si>
    <t>722175005</t>
  </si>
  <si>
    <t>Potrubí vodovodní plastové PP-RCT svar polyfúze D 40x5,5 mm</t>
  </si>
  <si>
    <t>292609595</t>
  </si>
  <si>
    <t>Potrubí z plastových trubek z polypropylenu PP-RCT svařovaných polyfúzně D 40 x 5,5</t>
  </si>
  <si>
    <t>54</t>
  </si>
  <si>
    <t>722181812</t>
  </si>
  <si>
    <t>Demontáž plstěných pásů z trub do D 50</t>
  </si>
  <si>
    <t>-346595709</t>
  </si>
  <si>
    <t>Demontáž plstěných pásů z trub  do Ø 50</t>
  </si>
  <si>
    <t>55</t>
  </si>
  <si>
    <t>722190901</t>
  </si>
  <si>
    <t>Uzavření nebo otevření vodovodního potrubí při opravách</t>
  </si>
  <si>
    <t>1979610461</t>
  </si>
  <si>
    <t>Opravy ostatní  uzavření nebo otevření vodovodního potrubí při opravách včetně vypuštění a napuštění</t>
  </si>
  <si>
    <t>56</t>
  </si>
  <si>
    <t>722220111</t>
  </si>
  <si>
    <t>Nástěnka pro výtokový ventil G 1/2 s jedním závitem</t>
  </si>
  <si>
    <t>550832149</t>
  </si>
  <si>
    <t>Armatury s jedním závitem nástěnky pro výtokový ventil G 1/2</t>
  </si>
  <si>
    <t>57</t>
  </si>
  <si>
    <t>722220121</t>
  </si>
  <si>
    <t>Nástěnka pro baterii G 1/2 s jedním závitem</t>
  </si>
  <si>
    <t>pár</t>
  </si>
  <si>
    <t>1183695627</t>
  </si>
  <si>
    <t>Armatury s jedním závitem nástěnky pro baterii G 1/2</t>
  </si>
  <si>
    <t>58</t>
  </si>
  <si>
    <t>722220851</t>
  </si>
  <si>
    <t>Demontáž armatur závitových s jedním závitem G do 3/4</t>
  </si>
  <si>
    <t>-876081287</t>
  </si>
  <si>
    <t>Demontáž armatur závitových s jedním závitem do G 3/4</t>
  </si>
  <si>
    <t>59</t>
  </si>
  <si>
    <t>722220862</t>
  </si>
  <si>
    <t>Demontáž armatur závitových se dvěma závity G do 5/4</t>
  </si>
  <si>
    <t>1132049633</t>
  </si>
  <si>
    <t>Demontáž armatur závitových  se dvěma závity přes 3/4 do G 5/4</t>
  </si>
  <si>
    <t>60</t>
  </si>
  <si>
    <t>722232046</t>
  </si>
  <si>
    <t>Kohout kulový přímý G 5/4" PN 42 do 185°C vnitřní závit</t>
  </si>
  <si>
    <t>1698052659</t>
  </si>
  <si>
    <t>Armatury se dvěma závity kulové kohouty PN 42 do 185 °C přímé vnitřní závit G 5/4"</t>
  </si>
  <si>
    <t>61</t>
  </si>
  <si>
    <t>722290226</t>
  </si>
  <si>
    <t>Zkouška těsnosti vodovodního potrubí do DN 50</t>
  </si>
  <si>
    <t>-1334560875</t>
  </si>
  <si>
    <t>Zkoušky, proplach a desinfekce vodovodního potrubí  zkoušky těsnosti vodovodního potrubí závitového do DN 50</t>
  </si>
  <si>
    <t>62</t>
  </si>
  <si>
    <t>722290234</t>
  </si>
  <si>
    <t>Proplach a dezinfekce vodovodního potrubí do DN 80</t>
  </si>
  <si>
    <t>1573869016</t>
  </si>
  <si>
    <t>Zkoušky, proplach a desinfekce vodovodního potrubí  proplach a desinfekce vodovodního potrubí do DN 80</t>
  </si>
  <si>
    <t>63</t>
  </si>
  <si>
    <t>722290821</t>
  </si>
  <si>
    <t>Přemístění vnitrostaveništní demontovaných hmot pro vnitřní vodovod v objektech výšky do 6 m</t>
  </si>
  <si>
    <t>1843002773</t>
  </si>
  <si>
    <t>Vnitrostaveništní přemístění vybouraných (demontovaných) hmot  vnitřní vodovod vodorovně do 100 m v objektech výšky do 6 m</t>
  </si>
  <si>
    <t>64</t>
  </si>
  <si>
    <t>998722101</t>
  </si>
  <si>
    <t>Přesun hmot tonážní pro vnitřní vodovod v objektech v do 6 m</t>
  </si>
  <si>
    <t>-1437146216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</si>
  <si>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</si>
  <si>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</si>
  <si>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</si>
  <si>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65</t>
  </si>
  <si>
    <t>72500pc001</t>
  </si>
  <si>
    <t>Polička pro sprchu, L=400mm</t>
  </si>
  <si>
    <t>-1291892356</t>
  </si>
  <si>
    <t>Poznámka k položce:_x000D_
D+M</t>
  </si>
  <si>
    <t>66</t>
  </si>
  <si>
    <t>72500pc002</t>
  </si>
  <si>
    <t>Věšák pro oblečení ke sprše</t>
  </si>
  <si>
    <t>696524840</t>
  </si>
  <si>
    <t>67</t>
  </si>
  <si>
    <t>72500pc003</t>
  </si>
  <si>
    <t>Svislý posuvný držák sprchy 600 mm</t>
  </si>
  <si>
    <t>-343496048</t>
  </si>
  <si>
    <t>68</t>
  </si>
  <si>
    <t>72500pc004</t>
  </si>
  <si>
    <t>Vodorovné madlo 400 mm</t>
  </si>
  <si>
    <t>1558570916</t>
  </si>
  <si>
    <t>Vodorovné madlo 400 mm, nerez</t>
  </si>
  <si>
    <t>69</t>
  </si>
  <si>
    <t>725110811</t>
  </si>
  <si>
    <t>Demontáž klozetů splachovací s nádrží</t>
  </si>
  <si>
    <t>soubor</t>
  </si>
  <si>
    <t>1321169242</t>
  </si>
  <si>
    <t>Demontáž klozetů  splachovacích s nádrží nebo tlakovým splachovačem</t>
  </si>
  <si>
    <t>70</t>
  </si>
  <si>
    <t>725112182</t>
  </si>
  <si>
    <t>Kombi klozet s úspornou armaturou odpad svislý</t>
  </si>
  <si>
    <t>621407045</t>
  </si>
  <si>
    <t>Zařízení záchodů kombi klozety s úspornou armaturou odpad svislý</t>
  </si>
  <si>
    <t>Poznámka k položce:_x000D_
včetně sedátka_x000D_
napojovacího příslušenství</t>
  </si>
  <si>
    <t>71</t>
  </si>
  <si>
    <t>725121502</t>
  </si>
  <si>
    <t>Pisoárový záchodek keramický bez splachovací nádrže bez odsávání a s otvorem pro ventil</t>
  </si>
  <si>
    <t>-2074701338</t>
  </si>
  <si>
    <t>Pisoárové záchodky keramické bez splachovací nádrže urinál bez odsávání s otvorem pro ventil</t>
  </si>
  <si>
    <t>Poznámka k položce:_x000D_
zápachový uzávěr, souprava pro uchycení</t>
  </si>
  <si>
    <t>72</t>
  </si>
  <si>
    <t>725122814</t>
  </si>
  <si>
    <t>Demontáž pisoárových stání s nádrží a dvěma záchodky</t>
  </si>
  <si>
    <t>-440045108</t>
  </si>
  <si>
    <t>Demontáž pisoárů s nádrží a 2 záchodky</t>
  </si>
  <si>
    <t>73</t>
  </si>
  <si>
    <t>725210821</t>
  </si>
  <si>
    <t>Demontáž umyvadel bez výtokových armatur</t>
  </si>
  <si>
    <t>15009832</t>
  </si>
  <si>
    <t>Demontáž umyvadel  bez výtokových armatur umyvadel</t>
  </si>
  <si>
    <t>74</t>
  </si>
  <si>
    <t>725211603</t>
  </si>
  <si>
    <t>Umyvadlo keramické bílé šířky 600 mm bez krytu na sifon připevněné na stěnu šrouby</t>
  </si>
  <si>
    <t>1877039015</t>
  </si>
  <si>
    <t>Umyvadla keramická bílá bez výtokových armatur připevněná na stěnu šrouby bez sloupu nebo krytu na sifon, šířka umyvadla 600 mm</t>
  </si>
  <si>
    <t>75</t>
  </si>
  <si>
    <t>725590813</t>
  </si>
  <si>
    <t>Přemístění vnitrostaveništní demontovaných zařizovacích předmětů v objektech výšky do 6 m</t>
  </si>
  <si>
    <t>1891487111</t>
  </si>
  <si>
    <t>Vnitrostaveništní přemístění vybouraných (demontovaných) hmot  zařizovacích předmětů vodorovně do 100 m v objektech výšky do 6 m</t>
  </si>
  <si>
    <t>76</t>
  </si>
  <si>
    <t>725811301</t>
  </si>
  <si>
    <t>Ventil tlačný samouzavírací s omezenou dobou výtoku 6 l/min G 1/2"</t>
  </si>
  <si>
    <t>1540420456</t>
  </si>
  <si>
    <t>Ventily nástěnné samouzavírací s omezenou dobou výtoku tlačné G 1/2" (6 l/min)</t>
  </si>
  <si>
    <t>Poznámka k položce:_x000D_
pro pisoáry, D+M</t>
  </si>
  <si>
    <t>77</t>
  </si>
  <si>
    <t>725819401</t>
  </si>
  <si>
    <t>Montáž ventilů rohových G 1/2" s připojovací trubičkou</t>
  </si>
  <si>
    <t>567924373</t>
  </si>
  <si>
    <t>Ventily montáž ventilů ostatních typů rohových s připojovací trubičkou G 1/2"</t>
  </si>
  <si>
    <t>78</t>
  </si>
  <si>
    <t>55141002</t>
  </si>
  <si>
    <t>ventil kulový rohový s filtrem 1/2"x3/8" s celokovovým kulatým designem</t>
  </si>
  <si>
    <t>-1810347966</t>
  </si>
  <si>
    <t>79</t>
  </si>
  <si>
    <t>725820801</t>
  </si>
  <si>
    <t>Demontáž baterie nástěnné do G 3 / 4</t>
  </si>
  <si>
    <t>-1640267004</t>
  </si>
  <si>
    <t>Demontáž baterií  nástěnných do G 3/4</t>
  </si>
  <si>
    <t>80</t>
  </si>
  <si>
    <t>725821311</t>
  </si>
  <si>
    <t>Baterie dřezová nástěnná páková s otáčivým kulatým ústím a délkou ramínka 200 mm</t>
  </si>
  <si>
    <t>300551854</t>
  </si>
  <si>
    <t>Baterie dřezové nástěnné pákové s otáčivým kulatým ústím a délkou ramínka 200 mm</t>
  </si>
  <si>
    <t>81</t>
  </si>
  <si>
    <t>72582pc002</t>
  </si>
  <si>
    <t>Sprchová baterie nástěnná, včetně příslušenství</t>
  </si>
  <si>
    <t>kpl</t>
  </si>
  <si>
    <t>-425460855</t>
  </si>
  <si>
    <t>Sprchová baterie nástěnná</t>
  </si>
  <si>
    <t xml:space="preserve">Poznámka k položce:_x000D_
-provedení chrom_x000D_
-sprchová baterie nástěnná DN15 se zařízením na zamezení zpětného toku s ruční sprchou_x000D_
-sprchová hadice, včetně růžice_x000D_
-D+M_x000D_
</t>
  </si>
  <si>
    <t>82</t>
  </si>
  <si>
    <t>725840850</t>
  </si>
  <si>
    <t>Demontáž baterie sprch diferenciální do G 3/4x1</t>
  </si>
  <si>
    <t>1438598605</t>
  </si>
  <si>
    <t>Demontáž baterií sprchových  diferenciálních do G 3/4 x 1</t>
  </si>
  <si>
    <t>83</t>
  </si>
  <si>
    <t>725860811</t>
  </si>
  <si>
    <t>Demontáž uzávěrů zápachu jednoduchých</t>
  </si>
  <si>
    <t>51816311</t>
  </si>
  <si>
    <t>Demontáž zápachových uzávěrek pro zařizovací předměty  jednoduchých</t>
  </si>
  <si>
    <t>84</t>
  </si>
  <si>
    <t>725861102</t>
  </si>
  <si>
    <t>Zápachová uzávěrka pro umyvadla DN 40</t>
  </si>
  <si>
    <t>-385731150</t>
  </si>
  <si>
    <t>Zápachové uzávěrky zařizovacích předmětů pro umyvadla DN 40</t>
  </si>
  <si>
    <t>85</t>
  </si>
  <si>
    <t>725980122</t>
  </si>
  <si>
    <t>Dvířka 15/20</t>
  </si>
  <si>
    <t>191647042</t>
  </si>
  <si>
    <t>86</t>
  </si>
  <si>
    <t>7259900pc01</t>
  </si>
  <si>
    <t>Demontáž ostatních - polička, věšák</t>
  </si>
  <si>
    <t>-1522877916</t>
  </si>
  <si>
    <t>Demontáž ostatních - polička, věšák - u sprchy</t>
  </si>
  <si>
    <t>87</t>
  </si>
  <si>
    <t>998725101</t>
  </si>
  <si>
    <t>Přesun hmot tonážní pro zařizovací předměty v objektech v do 6 m</t>
  </si>
  <si>
    <t>872010161</t>
  </si>
  <si>
    <t>Přesun hmot pro zařizovací předměty stanovený z hmotnosti přesunovaného materiálu vodorovná dopravní vzdálenost do 50 m v objektech výšky do 6 m</t>
  </si>
  <si>
    <t>Rekonstrukce sociálního zázemí na administrativně-provozní budově ČOV v Uherském Brodě</t>
  </si>
  <si>
    <t>Budova SO130, areál ČOV, Vazová č. p. 2448, 688 01 Uherský Brod</t>
  </si>
  <si>
    <t>D.1.2. Zdravotně technická instalace</t>
  </si>
  <si>
    <t>Ing. Vlastimil Karlík</t>
  </si>
  <si>
    <t>Zadavatel:  Město Uherský Brod, Masarykovo nám. 100, Uherský Brod, 688 01</t>
  </si>
  <si>
    <t>Město Uherský Brod, Masarykovo nám. 100, 688 01 Uherský Brod</t>
  </si>
  <si>
    <t>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</si>
</sst>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16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8"/>
      <c r="BE5" s="213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1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8"/>
      <c r="BE6" s="214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14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14"/>
      <c r="BS8" s="15" t="s">
        <v>6</v>
      </c>
    </row>
    <row r="9" spans="1:74" s="1" customFormat="1" ht="14.45" customHeight="1">
      <c r="B9" s="18"/>
      <c r="AR9" s="18"/>
      <c r="BE9" s="214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14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214"/>
      <c r="BS11" s="15" t="s">
        <v>6</v>
      </c>
    </row>
    <row r="12" spans="1:74" s="1" customFormat="1" ht="6.95" customHeight="1">
      <c r="B12" s="18"/>
      <c r="AR12" s="18"/>
      <c r="BE12" s="214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214"/>
      <c r="BS13" s="15" t="s">
        <v>6</v>
      </c>
    </row>
    <row r="14" spans="1:74" ht="12.75">
      <c r="B14" s="18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5" t="s">
        <v>26</v>
      </c>
      <c r="AN14" s="27" t="s">
        <v>28</v>
      </c>
      <c r="AR14" s="18"/>
      <c r="BE14" s="214"/>
      <c r="BS14" s="15" t="s">
        <v>6</v>
      </c>
    </row>
    <row r="15" spans="1:74" s="1" customFormat="1" ht="6.95" customHeight="1">
      <c r="B15" s="18"/>
      <c r="AR15" s="18"/>
      <c r="BE15" s="214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214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214"/>
      <c r="BS17" s="15" t="s">
        <v>30</v>
      </c>
    </row>
    <row r="18" spans="1:71" s="1" customFormat="1" ht="6.95" customHeight="1">
      <c r="B18" s="18"/>
      <c r="AR18" s="18"/>
      <c r="BE18" s="214"/>
      <c r="BS18" s="15" t="s">
        <v>6</v>
      </c>
    </row>
    <row r="19" spans="1:71" s="1" customFormat="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214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214"/>
      <c r="BS20" s="15" t="s">
        <v>30</v>
      </c>
    </row>
    <row r="21" spans="1:71" s="1" customFormat="1" ht="6.95" customHeight="1">
      <c r="B21" s="18"/>
      <c r="AR21" s="18"/>
      <c r="BE21" s="214"/>
    </row>
    <row r="22" spans="1:71" s="1" customFormat="1" ht="12" customHeight="1">
      <c r="B22" s="18"/>
      <c r="D22" s="25" t="s">
        <v>32</v>
      </c>
      <c r="AR22" s="18"/>
      <c r="BE22" s="214"/>
    </row>
    <row r="23" spans="1:71" s="1" customFormat="1" ht="16.5" customHeight="1">
      <c r="B23" s="18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8"/>
      <c r="BE23" s="214"/>
    </row>
    <row r="24" spans="1:71" s="1" customFormat="1" ht="6.95" customHeight="1">
      <c r="B24" s="18"/>
      <c r="AR24" s="18"/>
      <c r="BE24" s="214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4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ROUND(AG94,2)</f>
        <v>0</v>
      </c>
      <c r="AL26" s="222"/>
      <c r="AM26" s="222"/>
      <c r="AN26" s="222"/>
      <c r="AO26" s="222"/>
      <c r="AP26" s="30"/>
      <c r="AQ26" s="30"/>
      <c r="AR26" s="31"/>
      <c r="BE26" s="214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14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3" t="s">
        <v>34</v>
      </c>
      <c r="M28" s="223"/>
      <c r="N28" s="223"/>
      <c r="O28" s="223"/>
      <c r="P28" s="223"/>
      <c r="Q28" s="30"/>
      <c r="R28" s="30"/>
      <c r="S28" s="30"/>
      <c r="T28" s="30"/>
      <c r="U28" s="30"/>
      <c r="V28" s="30"/>
      <c r="W28" s="223" t="s">
        <v>35</v>
      </c>
      <c r="X28" s="223"/>
      <c r="Y28" s="223"/>
      <c r="Z28" s="223"/>
      <c r="AA28" s="223"/>
      <c r="AB28" s="223"/>
      <c r="AC28" s="223"/>
      <c r="AD28" s="223"/>
      <c r="AE28" s="223"/>
      <c r="AF28" s="30"/>
      <c r="AG28" s="30"/>
      <c r="AH28" s="30"/>
      <c r="AI28" s="30"/>
      <c r="AJ28" s="30"/>
      <c r="AK28" s="223" t="s">
        <v>36</v>
      </c>
      <c r="AL28" s="223"/>
      <c r="AM28" s="223"/>
      <c r="AN28" s="223"/>
      <c r="AO28" s="223"/>
      <c r="AP28" s="30"/>
      <c r="AQ28" s="30"/>
      <c r="AR28" s="31"/>
      <c r="BE28" s="214"/>
    </row>
    <row r="29" spans="1:71" s="3" customFormat="1" ht="14.45" customHeight="1">
      <c r="B29" s="35"/>
      <c r="D29" s="25" t="s">
        <v>37</v>
      </c>
      <c r="F29" s="25" t="s">
        <v>38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5"/>
      <c r="BE29" s="215"/>
    </row>
    <row r="30" spans="1:71" s="3" customFormat="1" ht="14.45" customHeight="1">
      <c r="B30" s="35"/>
      <c r="F30" s="25" t="s">
        <v>39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5"/>
      <c r="BE30" s="215"/>
    </row>
    <row r="31" spans="1:71" s="3" customFormat="1" ht="14.45" hidden="1" customHeight="1">
      <c r="B31" s="35"/>
      <c r="F31" s="25" t="s">
        <v>40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5"/>
      <c r="BE31" s="215"/>
    </row>
    <row r="32" spans="1:71" s="3" customFormat="1" ht="14.45" hidden="1" customHeight="1">
      <c r="B32" s="35"/>
      <c r="F32" s="25" t="s">
        <v>41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5"/>
      <c r="BE32" s="215"/>
    </row>
    <row r="33" spans="1:57" s="3" customFormat="1" ht="14.45" hidden="1" customHeight="1">
      <c r="B33" s="35"/>
      <c r="F33" s="25" t="s">
        <v>42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5"/>
      <c r="BE33" s="21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14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4" t="s">
        <v>45</v>
      </c>
      <c r="Y35" s="205"/>
      <c r="Z35" s="205"/>
      <c r="AA35" s="205"/>
      <c r="AB35" s="205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5"/>
      <c r="AM35" s="205"/>
      <c r="AN35" s="205"/>
      <c r="AO35" s="20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O050</v>
      </c>
      <c r="AR84" s="49"/>
    </row>
    <row r="85" spans="1:91" s="5" customFormat="1" ht="36.950000000000003" customHeight="1">
      <c r="B85" s="50"/>
      <c r="C85" s="51" t="s">
        <v>16</v>
      </c>
      <c r="L85" s="192" t="str">
        <f>K6</f>
        <v>Míšovická_pomocné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4" t="str">
        <f>IF(AN8= "","",AN8)</f>
        <v>20. 4. 2023</v>
      </c>
      <c r="AN87" s="194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195" t="str">
        <f>IF(E17="","",E17)</f>
        <v xml:space="preserve"> </v>
      </c>
      <c r="AN89" s="196"/>
      <c r="AO89" s="196"/>
      <c r="AP89" s="196"/>
      <c r="AQ89" s="30"/>
      <c r="AR89" s="31"/>
      <c r="AS89" s="197" t="s">
        <v>53</v>
      </c>
      <c r="AT89" s="198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195" t="str">
        <f>IF(E20="","",E20)</f>
        <v xml:space="preserve"> </v>
      </c>
      <c r="AN90" s="196"/>
      <c r="AO90" s="196"/>
      <c r="AP90" s="196"/>
      <c r="AQ90" s="30"/>
      <c r="AR90" s="31"/>
      <c r="AS90" s="199"/>
      <c r="AT90" s="200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9"/>
      <c r="AT91" s="200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87" t="s">
        <v>54</v>
      </c>
      <c r="D92" s="188"/>
      <c r="E92" s="188"/>
      <c r="F92" s="188"/>
      <c r="G92" s="188"/>
      <c r="H92" s="58"/>
      <c r="I92" s="189" t="s">
        <v>55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56</v>
      </c>
      <c r="AH92" s="188"/>
      <c r="AI92" s="188"/>
      <c r="AJ92" s="188"/>
      <c r="AK92" s="188"/>
      <c r="AL92" s="188"/>
      <c r="AM92" s="188"/>
      <c r="AN92" s="189" t="s">
        <v>57</v>
      </c>
      <c r="AO92" s="188"/>
      <c r="AP92" s="191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16.5" customHeight="1">
      <c r="A95" s="77" t="s">
        <v>77</v>
      </c>
      <c r="B95" s="78"/>
      <c r="C95" s="79"/>
      <c r="D95" s="210" t="s">
        <v>78</v>
      </c>
      <c r="E95" s="210"/>
      <c r="F95" s="210"/>
      <c r="G95" s="210"/>
      <c r="H95" s="210"/>
      <c r="I95" s="80"/>
      <c r="J95" s="210" t="s">
        <v>79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'D.1.2 - ZTI'!J30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81" t="s">
        <v>80</v>
      </c>
      <c r="AR95" s="78"/>
      <c r="AS95" s="82">
        <v>0</v>
      </c>
      <c r="AT95" s="83">
        <f>ROUND(SUM(AV95:AW95),2)</f>
        <v>0</v>
      </c>
      <c r="AU95" s="84">
        <f>'D.1.2 - ZTI'!P127</f>
        <v>0</v>
      </c>
      <c r="AV95" s="83">
        <f>'D.1.2 - ZTI'!J33</f>
        <v>0</v>
      </c>
      <c r="AW95" s="83">
        <f>'D.1.2 - ZTI'!J34</f>
        <v>0</v>
      </c>
      <c r="AX95" s="83">
        <f>'D.1.2 - ZTI'!J35</f>
        <v>0</v>
      </c>
      <c r="AY95" s="83">
        <f>'D.1.2 - ZTI'!J36</f>
        <v>0</v>
      </c>
      <c r="AZ95" s="83">
        <f>'D.1.2 - ZTI'!F33</f>
        <v>0</v>
      </c>
      <c r="BA95" s="83">
        <f>'D.1.2 - ZTI'!F34</f>
        <v>0</v>
      </c>
      <c r="BB95" s="83">
        <f>'D.1.2 - ZTI'!F35</f>
        <v>0</v>
      </c>
      <c r="BC95" s="83">
        <f>'D.1.2 - ZTI'!F36</f>
        <v>0</v>
      </c>
      <c r="BD95" s="85">
        <f>'D.1.2 - ZTI'!F37</f>
        <v>0</v>
      </c>
      <c r="BT95" s="86" t="s">
        <v>81</v>
      </c>
      <c r="BV95" s="86" t="s">
        <v>75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D.1.2 - ZTI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7"/>
  <sheetViews>
    <sheetView showGridLines="0" tabSelected="1" workbookViewId="0">
      <selection activeCell="J15" sqref="J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T2" s="15" t="s">
        <v>82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1:46" s="1" customFormat="1" ht="24.95" customHeight="1">
      <c r="B4" s="18"/>
      <c r="D4" s="19" t="s">
        <v>84</v>
      </c>
      <c r="L4" s="18"/>
      <c r="M4" s="87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4" t="s">
        <v>578</v>
      </c>
      <c r="F7" s="225"/>
      <c r="G7" s="225"/>
      <c r="H7" s="225"/>
      <c r="I7" s="226"/>
      <c r="L7" s="18"/>
    </row>
    <row r="8" spans="1:46" s="2" customFormat="1" ht="12" customHeight="1">
      <c r="A8" s="30"/>
      <c r="B8" s="31"/>
      <c r="C8" s="30"/>
      <c r="D8" s="25" t="s">
        <v>85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2" t="s">
        <v>580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customHeigh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'Rekapitulace stavby'!AN8</f>
        <v>20. 4. 2023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184" t="s">
        <v>584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183" t="s">
        <v>583</v>
      </c>
      <c r="F15" s="30"/>
      <c r="G15" s="30"/>
      <c r="H15" s="30"/>
      <c r="I15" s="25" t="s">
        <v>26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25" t="s">
        <v>25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9" t="str">
        <f>'Rekapitulace stavby'!E14</f>
        <v>Vyplň údaj</v>
      </c>
      <c r="F18" s="216"/>
      <c r="G18" s="216"/>
      <c r="H18" s="216"/>
      <c r="I18" s="25" t="s">
        <v>26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25" t="s">
        <v>25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26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25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26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8"/>
      <c r="B27" s="89"/>
      <c r="C27" s="88"/>
      <c r="D27" s="88"/>
      <c r="E27" s="220" t="s">
        <v>1</v>
      </c>
      <c r="F27" s="220"/>
      <c r="G27" s="220"/>
      <c r="H27" s="220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1" t="s">
        <v>33</v>
      </c>
      <c r="E30" s="30"/>
      <c r="F30" s="30"/>
      <c r="G30" s="30"/>
      <c r="H30" s="30"/>
      <c r="I30" s="30"/>
      <c r="J30" s="69">
        <f>ROUND(J127,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2" t="s">
        <v>37</v>
      </c>
      <c r="E33" s="25" t="s">
        <v>38</v>
      </c>
      <c r="F33" s="93">
        <f>ROUND((SUM(BE127:BE326)),  2)</f>
        <v>0</v>
      </c>
      <c r="G33" s="30"/>
      <c r="H33" s="30"/>
      <c r="I33" s="94">
        <v>0.21</v>
      </c>
      <c r="J33" s="93">
        <f>ROUND(((SUM(BE127:BE326))*I33),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39</v>
      </c>
      <c r="F34" s="93">
        <f>ROUND((SUM(BF127:BF326)),  2)</f>
        <v>0</v>
      </c>
      <c r="G34" s="30"/>
      <c r="H34" s="30"/>
      <c r="I34" s="94">
        <v>0.15</v>
      </c>
      <c r="J34" s="93">
        <f>ROUND(((SUM(BF127:BF326))*I34),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30"/>
      <c r="E35" s="25" t="s">
        <v>40</v>
      </c>
      <c r="F35" s="93">
        <f>ROUND((SUM(BG127:BG326)),  2)</f>
        <v>0</v>
      </c>
      <c r="G35" s="30"/>
      <c r="H35" s="30"/>
      <c r="I35" s="94">
        <v>0.21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41</v>
      </c>
      <c r="F36" s="93">
        <f>ROUND((SUM(BH127:BH326)),  2)</f>
        <v>0</v>
      </c>
      <c r="G36" s="30"/>
      <c r="H36" s="30"/>
      <c r="I36" s="94">
        <v>0.15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30"/>
      <c r="E37" s="25" t="s">
        <v>42</v>
      </c>
      <c r="F37" s="93">
        <f>ROUND((SUM(BI127:BI326)),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5"/>
      <c r="D39" s="96" t="s">
        <v>43</v>
      </c>
      <c r="E39" s="58"/>
      <c r="F39" s="58"/>
      <c r="G39" s="97" t="s">
        <v>44</v>
      </c>
      <c r="H39" s="98" t="s">
        <v>45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1.25" customHeight="1">
      <c r="B51" s="18"/>
      <c r="L51" s="18"/>
    </row>
    <row r="52" spans="1:31" ht="11.25" customHeight="1">
      <c r="B52" s="18"/>
      <c r="L52" s="18"/>
    </row>
    <row r="53" spans="1:31" ht="11.25" customHeight="1">
      <c r="B53" s="18"/>
      <c r="L53" s="18"/>
    </row>
    <row r="54" spans="1:31" ht="11.25" customHeight="1">
      <c r="B54" s="18"/>
      <c r="L54" s="18"/>
    </row>
    <row r="55" spans="1:31" ht="11.25" customHeight="1">
      <c r="B55" s="18"/>
      <c r="L55" s="18"/>
    </row>
    <row r="56" spans="1:31" ht="11.25" customHeight="1">
      <c r="B56" s="18"/>
      <c r="L56" s="18"/>
    </row>
    <row r="57" spans="1:31" ht="11.25" customHeight="1">
      <c r="B57" s="18"/>
      <c r="L57" s="18"/>
    </row>
    <row r="58" spans="1:31" ht="11.25" customHeight="1">
      <c r="B58" s="18"/>
      <c r="L58" s="18"/>
    </row>
    <row r="59" spans="1:31" ht="11.25" customHeight="1">
      <c r="B59" s="18"/>
      <c r="L59" s="18"/>
    </row>
    <row r="60" spans="1:31" ht="11.25" customHeight="1">
      <c r="B60" s="18"/>
      <c r="L60" s="18"/>
    </row>
    <row r="61" spans="1:31" s="2" customFormat="1" ht="12.75" customHeight="1">
      <c r="A61" s="30"/>
      <c r="B61" s="31"/>
      <c r="C61" s="30"/>
      <c r="D61" s="43" t="s">
        <v>48</v>
      </c>
      <c r="E61" s="33"/>
      <c r="F61" s="101" t="s">
        <v>49</v>
      </c>
      <c r="G61" s="43" t="s">
        <v>48</v>
      </c>
      <c r="H61" s="33"/>
      <c r="I61" s="33"/>
      <c r="J61" s="102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customHeight="1">
      <c r="B62" s="18"/>
      <c r="L62" s="18"/>
    </row>
    <row r="63" spans="1:31" ht="11.25" customHeight="1">
      <c r="B63" s="18"/>
      <c r="L63" s="18"/>
    </row>
    <row r="64" spans="1:31" ht="11.25" customHeight="1">
      <c r="B64" s="18"/>
      <c r="L64" s="18"/>
    </row>
    <row r="65" spans="1:31" s="2" customFormat="1" ht="12.75" customHeight="1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customHeight="1">
      <c r="B66" s="18"/>
      <c r="L66" s="18"/>
    </row>
    <row r="67" spans="1:31" ht="11.25" customHeight="1">
      <c r="B67" s="18"/>
      <c r="L67" s="18"/>
    </row>
    <row r="68" spans="1:31" ht="11.25" customHeight="1">
      <c r="B68" s="18"/>
      <c r="L68" s="18"/>
    </row>
    <row r="69" spans="1:31" ht="11.25" customHeight="1">
      <c r="B69" s="18"/>
      <c r="L69" s="18"/>
    </row>
    <row r="70" spans="1:31" ht="11.25" customHeight="1">
      <c r="B70" s="18"/>
      <c r="L70" s="18"/>
    </row>
    <row r="71" spans="1:31" ht="11.25" customHeight="1">
      <c r="B71" s="18"/>
      <c r="L71" s="18"/>
    </row>
    <row r="72" spans="1:31" ht="11.25" customHeight="1">
      <c r="B72" s="18"/>
      <c r="L72" s="18"/>
    </row>
    <row r="73" spans="1:31" ht="11.25" customHeight="1">
      <c r="B73" s="18"/>
      <c r="L73" s="18"/>
    </row>
    <row r="74" spans="1:31" ht="11.25" customHeight="1">
      <c r="B74" s="18"/>
      <c r="L74" s="18"/>
    </row>
    <row r="75" spans="1:31" ht="11.25" customHeight="1">
      <c r="B75" s="18"/>
      <c r="L75" s="18"/>
    </row>
    <row r="76" spans="1:31" s="2" customFormat="1" ht="12.75" customHeight="1">
      <c r="A76" s="30"/>
      <c r="B76" s="31"/>
      <c r="C76" s="30"/>
      <c r="D76" s="43" t="s">
        <v>48</v>
      </c>
      <c r="E76" s="33"/>
      <c r="F76" s="101" t="s">
        <v>49</v>
      </c>
      <c r="G76" s="43" t="s">
        <v>48</v>
      </c>
      <c r="H76" s="33"/>
      <c r="I76" s="33"/>
      <c r="J76" s="102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customHeight="1"/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4" t="s">
        <v>578</v>
      </c>
      <c r="F85" s="225"/>
      <c r="G85" s="225"/>
      <c r="H85" s="225"/>
      <c r="I85" s="227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85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192" t="s">
        <v>580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228" t="s">
        <v>579</v>
      </c>
      <c r="F89" s="227"/>
      <c r="G89" s="30"/>
      <c r="H89" s="30"/>
      <c r="I89" s="25" t="s">
        <v>22</v>
      </c>
      <c r="J89" s="53" t="str">
        <f>IF(J12="","",J12)</f>
        <v>20. 4. 2023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25" t="s">
        <v>582</v>
      </c>
      <c r="D91" s="227"/>
      <c r="E91" s="227"/>
      <c r="F91" s="227"/>
      <c r="G91" s="30"/>
      <c r="H91" s="30"/>
      <c r="I91" s="25" t="s">
        <v>29</v>
      </c>
      <c r="J91" s="28" t="s">
        <v>581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0"/>
      <c r="E92" s="30"/>
      <c r="F92" s="23"/>
      <c r="G92" s="30"/>
      <c r="H92" s="30"/>
      <c r="I92" s="25" t="s">
        <v>31</v>
      </c>
      <c r="J92" s="182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3" t="s">
        <v>87</v>
      </c>
      <c r="D94" s="95"/>
      <c r="E94" s="95"/>
      <c r="F94" s="95"/>
      <c r="G94" s="95"/>
      <c r="H94" s="95"/>
      <c r="I94" s="95"/>
      <c r="J94" s="104" t="s">
        <v>88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5" t="s">
        <v>89</v>
      </c>
      <c r="D96" s="30"/>
      <c r="E96" s="30"/>
      <c r="F96" s="30"/>
      <c r="G96" s="30"/>
      <c r="H96" s="30"/>
      <c r="I96" s="30"/>
      <c r="J96" s="69">
        <f>J127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90</v>
      </c>
    </row>
    <row r="97" spans="1:31" s="9" customFormat="1" ht="24.95" customHeight="1">
      <c r="B97" s="106"/>
      <c r="D97" s="107" t="s">
        <v>91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1:31" s="10" customFormat="1" ht="19.899999999999999" customHeight="1">
      <c r="B98" s="110"/>
      <c r="D98" s="111" t="s">
        <v>92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1:31" s="10" customFormat="1" ht="19.899999999999999" customHeight="1">
      <c r="B99" s="110"/>
      <c r="D99" s="111" t="s">
        <v>93</v>
      </c>
      <c r="E99" s="112"/>
      <c r="F99" s="112"/>
      <c r="G99" s="112"/>
      <c r="H99" s="112"/>
      <c r="I99" s="112"/>
      <c r="J99" s="113">
        <f>J143</f>
        <v>0</v>
      </c>
      <c r="L99" s="110"/>
    </row>
    <row r="100" spans="1:31" s="10" customFormat="1" ht="19.899999999999999" customHeight="1">
      <c r="B100" s="110"/>
      <c r="D100" s="111" t="s">
        <v>94</v>
      </c>
      <c r="E100" s="112"/>
      <c r="F100" s="112"/>
      <c r="G100" s="112"/>
      <c r="H100" s="112"/>
      <c r="I100" s="112"/>
      <c r="J100" s="113">
        <f>J147</f>
        <v>0</v>
      </c>
      <c r="L100" s="110"/>
    </row>
    <row r="101" spans="1:31" s="10" customFormat="1" ht="19.899999999999999" customHeight="1">
      <c r="B101" s="110"/>
      <c r="D101" s="111" t="s">
        <v>95</v>
      </c>
      <c r="E101" s="112"/>
      <c r="F101" s="112"/>
      <c r="G101" s="112"/>
      <c r="H101" s="112"/>
      <c r="I101" s="112"/>
      <c r="J101" s="113">
        <f>J150</f>
        <v>0</v>
      </c>
      <c r="L101" s="110"/>
    </row>
    <row r="102" spans="1:31" s="10" customFormat="1" ht="19.899999999999999" customHeight="1">
      <c r="B102" s="110"/>
      <c r="D102" s="111" t="s">
        <v>96</v>
      </c>
      <c r="E102" s="112"/>
      <c r="F102" s="112"/>
      <c r="G102" s="112"/>
      <c r="H102" s="112"/>
      <c r="I102" s="112"/>
      <c r="J102" s="113">
        <f>J159</f>
        <v>0</v>
      </c>
      <c r="L102" s="110"/>
    </row>
    <row r="103" spans="1:31" s="9" customFormat="1" ht="24.95" customHeight="1">
      <c r="B103" s="106"/>
      <c r="D103" s="107" t="s">
        <v>97</v>
      </c>
      <c r="E103" s="108"/>
      <c r="F103" s="108"/>
      <c r="G103" s="108"/>
      <c r="H103" s="108"/>
      <c r="I103" s="108"/>
      <c r="J103" s="109">
        <f>J162</f>
        <v>0</v>
      </c>
      <c r="L103" s="106"/>
    </row>
    <row r="104" spans="1:31" s="10" customFormat="1" ht="19.899999999999999" customHeight="1">
      <c r="B104" s="110"/>
      <c r="D104" s="111" t="s">
        <v>98</v>
      </c>
      <c r="E104" s="112"/>
      <c r="F104" s="112"/>
      <c r="G104" s="112"/>
      <c r="H104" s="112"/>
      <c r="I104" s="112"/>
      <c r="J104" s="113">
        <f>J163</f>
        <v>0</v>
      </c>
      <c r="L104" s="110"/>
    </row>
    <row r="105" spans="1:31" s="10" customFormat="1" ht="19.899999999999999" customHeight="1">
      <c r="B105" s="110"/>
      <c r="D105" s="111" t="s">
        <v>99</v>
      </c>
      <c r="E105" s="112"/>
      <c r="F105" s="112"/>
      <c r="G105" s="112"/>
      <c r="H105" s="112"/>
      <c r="I105" s="112"/>
      <c r="J105" s="113">
        <f>J182</f>
        <v>0</v>
      </c>
      <c r="L105" s="110"/>
    </row>
    <row r="106" spans="1:31" s="10" customFormat="1" ht="19.899999999999999" customHeight="1">
      <c r="B106" s="110"/>
      <c r="D106" s="111" t="s">
        <v>100</v>
      </c>
      <c r="E106" s="112"/>
      <c r="F106" s="112"/>
      <c r="G106" s="112"/>
      <c r="H106" s="112"/>
      <c r="I106" s="112"/>
      <c r="J106" s="113">
        <f>J227</f>
        <v>0</v>
      </c>
      <c r="L106" s="110"/>
    </row>
    <row r="107" spans="1:31" s="10" customFormat="1" ht="19.899999999999999" customHeight="1">
      <c r="B107" s="110"/>
      <c r="D107" s="111" t="s">
        <v>101</v>
      </c>
      <c r="E107" s="112"/>
      <c r="F107" s="112"/>
      <c r="G107" s="112"/>
      <c r="H107" s="112"/>
      <c r="I107" s="112"/>
      <c r="J107" s="113">
        <f>J272</f>
        <v>0</v>
      </c>
      <c r="L107" s="110"/>
    </row>
    <row r="108" spans="1:31" s="2" customFormat="1" ht="21.7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63" s="2" customFormat="1" ht="6.95" customHeight="1">
      <c r="A113" s="30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24.95" customHeight="1">
      <c r="A114" s="30"/>
      <c r="B114" s="31"/>
      <c r="C114" s="19" t="s">
        <v>102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2" customHeight="1">
      <c r="A116" s="30"/>
      <c r="B116" s="31"/>
      <c r="C116" s="25" t="s">
        <v>16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6.5" customHeight="1">
      <c r="A117" s="30"/>
      <c r="B117" s="31"/>
      <c r="C117" s="30"/>
      <c r="D117" s="30"/>
      <c r="E117" s="224" t="str">
        <f>E7</f>
        <v>Rekonstrukce sociálního zázemí na administrativně-provozní budově ČOV v Uherském Brodě</v>
      </c>
      <c r="F117" s="225"/>
      <c r="G117" s="225"/>
      <c r="H117" s="225"/>
      <c r="I117" s="227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5" t="s">
        <v>85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192" t="str">
        <f>E9</f>
        <v>D.1.2. Zdravotně technická instalace</v>
      </c>
      <c r="F119" s="228"/>
      <c r="G119" s="228"/>
      <c r="H119" s="22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5" t="s">
        <v>20</v>
      </c>
      <c r="D121" s="30"/>
      <c r="E121" s="30"/>
      <c r="F121" s="23" t="str">
        <f>F12</f>
        <v xml:space="preserve"> </v>
      </c>
      <c r="G121" s="30"/>
      <c r="H121" s="30"/>
      <c r="I121" s="25" t="s">
        <v>22</v>
      </c>
      <c r="J121" s="53" t="str">
        <f>IF(J12="","",J12)</f>
        <v>20. 4. 2023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24</v>
      </c>
      <c r="D123" s="30"/>
      <c r="E123" s="30"/>
      <c r="F123" s="23" t="str">
        <f>E15</f>
        <v>Město Uherský Brod, Masarykovo nám. 100, 688 01 Uherský Brod</v>
      </c>
      <c r="G123" s="30"/>
      <c r="H123" s="30"/>
      <c r="I123" s="25" t="s">
        <v>29</v>
      </c>
      <c r="J123" s="28" t="str">
        <f>E21</f>
        <v xml:space="preserve"> 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27</v>
      </c>
      <c r="D124" s="30"/>
      <c r="E124" s="30"/>
      <c r="F124" s="23"/>
      <c r="G124" s="30"/>
      <c r="H124" s="30"/>
      <c r="I124" s="25" t="s">
        <v>31</v>
      </c>
      <c r="J124" s="28" t="str">
        <f>E24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14"/>
      <c r="B126" s="115"/>
      <c r="C126" s="116" t="s">
        <v>103</v>
      </c>
      <c r="D126" s="117" t="s">
        <v>58</v>
      </c>
      <c r="E126" s="117" t="s">
        <v>54</v>
      </c>
      <c r="F126" s="117" t="s">
        <v>55</v>
      </c>
      <c r="G126" s="117" t="s">
        <v>104</v>
      </c>
      <c r="H126" s="117" t="s">
        <v>105</v>
      </c>
      <c r="I126" s="117" t="s">
        <v>106</v>
      </c>
      <c r="J126" s="118" t="s">
        <v>88</v>
      </c>
      <c r="K126" s="119" t="s">
        <v>107</v>
      </c>
      <c r="L126" s="120"/>
      <c r="M126" s="60" t="s">
        <v>1</v>
      </c>
      <c r="N126" s="61" t="s">
        <v>37</v>
      </c>
      <c r="O126" s="61" t="s">
        <v>108</v>
      </c>
      <c r="P126" s="61" t="s">
        <v>109</v>
      </c>
      <c r="Q126" s="61" t="s">
        <v>110</v>
      </c>
      <c r="R126" s="61" t="s">
        <v>111</v>
      </c>
      <c r="S126" s="61" t="s">
        <v>112</v>
      </c>
      <c r="T126" s="62" t="s">
        <v>113</v>
      </c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4"/>
      <c r="AE126" s="114"/>
    </row>
    <row r="127" spans="1:63" s="2" customFormat="1" ht="22.9" customHeight="1">
      <c r="A127" s="30"/>
      <c r="B127" s="31"/>
      <c r="C127" s="67" t="s">
        <v>114</v>
      </c>
      <c r="D127" s="30"/>
      <c r="E127" s="30"/>
      <c r="F127" s="30"/>
      <c r="G127" s="30"/>
      <c r="H127" s="30"/>
      <c r="I127" s="30"/>
      <c r="J127" s="121">
        <f>BK127</f>
        <v>0</v>
      </c>
      <c r="K127" s="30"/>
      <c r="L127" s="31"/>
      <c r="M127" s="63"/>
      <c r="N127" s="54"/>
      <c r="O127" s="64"/>
      <c r="P127" s="122">
        <f>P128+P162</f>
        <v>0</v>
      </c>
      <c r="Q127" s="64"/>
      <c r="R127" s="122">
        <f>R128+R162</f>
        <v>0.79536700000000005</v>
      </c>
      <c r="S127" s="64"/>
      <c r="T127" s="123">
        <f>T128+T162</f>
        <v>0.47882999999999998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72</v>
      </c>
      <c r="AU127" s="15" t="s">
        <v>90</v>
      </c>
      <c r="BK127" s="124">
        <f>BK128+BK162</f>
        <v>0</v>
      </c>
    </row>
    <row r="128" spans="1:63" s="12" customFormat="1" ht="25.9" customHeight="1">
      <c r="B128" s="125"/>
      <c r="D128" s="126" t="s">
        <v>72</v>
      </c>
      <c r="E128" s="127" t="s">
        <v>115</v>
      </c>
      <c r="F128" s="127" t="s">
        <v>116</v>
      </c>
      <c r="I128" s="128"/>
      <c r="J128" s="129">
        <f>BK128</f>
        <v>0</v>
      </c>
      <c r="L128" s="125"/>
      <c r="M128" s="130"/>
      <c r="N128" s="131"/>
      <c r="O128" s="131"/>
      <c r="P128" s="132">
        <f>P129+P143+P147+P150+P159</f>
        <v>0</v>
      </c>
      <c r="Q128" s="131"/>
      <c r="R128" s="132">
        <f>R129+R143+R147+R150+R159</f>
        <v>0.48907699999999998</v>
      </c>
      <c r="S128" s="131"/>
      <c r="T128" s="133">
        <f>T129+T143+T147+T150+T159</f>
        <v>0</v>
      </c>
      <c r="AR128" s="126" t="s">
        <v>81</v>
      </c>
      <c r="AT128" s="134" t="s">
        <v>72</v>
      </c>
      <c r="AU128" s="134" t="s">
        <v>73</v>
      </c>
      <c r="AY128" s="126" t="s">
        <v>117</v>
      </c>
      <c r="BK128" s="135">
        <f>BK129+BK143+BK147+BK150+BK159</f>
        <v>0</v>
      </c>
    </row>
    <row r="129" spans="1:65" s="12" customFormat="1" ht="22.9" customHeight="1">
      <c r="B129" s="125"/>
      <c r="D129" s="126" t="s">
        <v>72</v>
      </c>
      <c r="E129" s="136" t="s">
        <v>81</v>
      </c>
      <c r="F129" s="136" t="s">
        <v>118</v>
      </c>
      <c r="I129" s="128"/>
      <c r="J129" s="137">
        <f>BK129</f>
        <v>0</v>
      </c>
      <c r="L129" s="125"/>
      <c r="M129" s="130"/>
      <c r="N129" s="131"/>
      <c r="O129" s="131"/>
      <c r="P129" s="132">
        <f>SUM(P130:P142)</f>
        <v>0</v>
      </c>
      <c r="Q129" s="131"/>
      <c r="R129" s="132">
        <f>SUM(R130:R142)</f>
        <v>0.3</v>
      </c>
      <c r="S129" s="131"/>
      <c r="T129" s="133">
        <f>SUM(T130:T142)</f>
        <v>0</v>
      </c>
      <c r="AR129" s="126" t="s">
        <v>81</v>
      </c>
      <c r="AT129" s="134" t="s">
        <v>72</v>
      </c>
      <c r="AU129" s="134" t="s">
        <v>81</v>
      </c>
      <c r="AY129" s="126" t="s">
        <v>117</v>
      </c>
      <c r="BK129" s="135">
        <f>SUM(BK130:BK142)</f>
        <v>0</v>
      </c>
    </row>
    <row r="130" spans="1:65" s="2" customFormat="1" ht="21.75" customHeight="1">
      <c r="A130" s="30"/>
      <c r="B130" s="138"/>
      <c r="C130" s="139" t="s">
        <v>81</v>
      </c>
      <c r="D130" s="139" t="s">
        <v>119</v>
      </c>
      <c r="E130" s="140" t="s">
        <v>120</v>
      </c>
      <c r="F130" s="141" t="s">
        <v>121</v>
      </c>
      <c r="G130" s="142" t="s">
        <v>122</v>
      </c>
      <c r="H130" s="143">
        <v>0.4</v>
      </c>
      <c r="I130" s="144"/>
      <c r="J130" s="145">
        <f>ROUND(I130*H130,2)</f>
        <v>0</v>
      </c>
      <c r="K130" s="146"/>
      <c r="L130" s="31"/>
      <c r="M130" s="147" t="s">
        <v>1</v>
      </c>
      <c r="N130" s="148" t="s">
        <v>38</v>
      </c>
      <c r="O130" s="56"/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1" t="s">
        <v>123</v>
      </c>
      <c r="AT130" s="151" t="s">
        <v>119</v>
      </c>
      <c r="AU130" s="151" t="s">
        <v>83</v>
      </c>
      <c r="AY130" s="15" t="s">
        <v>117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5" t="s">
        <v>81</v>
      </c>
      <c r="BK130" s="152">
        <f>ROUND(I130*H130,2)</f>
        <v>0</v>
      </c>
      <c r="BL130" s="15" t="s">
        <v>123</v>
      </c>
      <c r="BM130" s="151" t="s">
        <v>124</v>
      </c>
    </row>
    <row r="131" spans="1:65" s="2" customFormat="1" ht="19.5">
      <c r="A131" s="30"/>
      <c r="B131" s="31"/>
      <c r="C131" s="30"/>
      <c r="D131" s="153" t="s">
        <v>125</v>
      </c>
      <c r="E131" s="30"/>
      <c r="F131" s="154" t="s">
        <v>126</v>
      </c>
      <c r="G131" s="30"/>
      <c r="H131" s="30"/>
      <c r="I131" s="155"/>
      <c r="J131" s="30"/>
      <c r="K131" s="30"/>
      <c r="L131" s="31"/>
      <c r="M131" s="156"/>
      <c r="N131" s="157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125</v>
      </c>
      <c r="AU131" s="15" t="s">
        <v>83</v>
      </c>
    </row>
    <row r="132" spans="1:65" s="13" customFormat="1">
      <c r="B132" s="158"/>
      <c r="D132" s="153" t="s">
        <v>127</v>
      </c>
      <c r="E132" s="159" t="s">
        <v>1</v>
      </c>
      <c r="F132" s="160" t="s">
        <v>128</v>
      </c>
      <c r="H132" s="161">
        <v>0.4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59" t="s">
        <v>127</v>
      </c>
      <c r="AU132" s="159" t="s">
        <v>83</v>
      </c>
      <c r="AV132" s="13" t="s">
        <v>83</v>
      </c>
      <c r="AW132" s="13" t="s">
        <v>30</v>
      </c>
      <c r="AX132" s="13" t="s">
        <v>81</v>
      </c>
      <c r="AY132" s="159" t="s">
        <v>117</v>
      </c>
    </row>
    <row r="133" spans="1:65" s="2" customFormat="1" ht="24.2" customHeight="1">
      <c r="A133" s="30"/>
      <c r="B133" s="138"/>
      <c r="C133" s="139" t="s">
        <v>83</v>
      </c>
      <c r="D133" s="139" t="s">
        <v>119</v>
      </c>
      <c r="E133" s="140" t="s">
        <v>129</v>
      </c>
      <c r="F133" s="141" t="s">
        <v>130</v>
      </c>
      <c r="G133" s="142" t="s">
        <v>122</v>
      </c>
      <c r="H133" s="143">
        <v>0.4</v>
      </c>
      <c r="I133" s="144"/>
      <c r="J133" s="145">
        <f>ROUND(I133*H133,2)</f>
        <v>0</v>
      </c>
      <c r="K133" s="146"/>
      <c r="L133" s="31"/>
      <c r="M133" s="147" t="s">
        <v>1</v>
      </c>
      <c r="N133" s="148" t="s">
        <v>38</v>
      </c>
      <c r="O133" s="56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1" t="s">
        <v>123</v>
      </c>
      <c r="AT133" s="151" t="s">
        <v>119</v>
      </c>
      <c r="AU133" s="151" t="s">
        <v>83</v>
      </c>
      <c r="AY133" s="15" t="s">
        <v>117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5" t="s">
        <v>81</v>
      </c>
      <c r="BK133" s="152">
        <f>ROUND(I133*H133,2)</f>
        <v>0</v>
      </c>
      <c r="BL133" s="15" t="s">
        <v>123</v>
      </c>
      <c r="BM133" s="151" t="s">
        <v>131</v>
      </c>
    </row>
    <row r="134" spans="1:65" s="2" customFormat="1" ht="39">
      <c r="A134" s="30"/>
      <c r="B134" s="31"/>
      <c r="C134" s="30"/>
      <c r="D134" s="153" t="s">
        <v>125</v>
      </c>
      <c r="E134" s="30"/>
      <c r="F134" s="154" t="s">
        <v>132</v>
      </c>
      <c r="G134" s="30"/>
      <c r="H134" s="30"/>
      <c r="I134" s="155"/>
      <c r="J134" s="30"/>
      <c r="K134" s="30"/>
      <c r="L134" s="31"/>
      <c r="M134" s="156"/>
      <c r="N134" s="157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125</v>
      </c>
      <c r="AU134" s="15" t="s">
        <v>83</v>
      </c>
    </row>
    <row r="135" spans="1:65" s="13" customFormat="1">
      <c r="B135" s="158"/>
      <c r="D135" s="153" t="s">
        <v>127</v>
      </c>
      <c r="E135" s="159" t="s">
        <v>1</v>
      </c>
      <c r="F135" s="160" t="s">
        <v>133</v>
      </c>
      <c r="H135" s="161">
        <v>0.4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127</v>
      </c>
      <c r="AU135" s="159" t="s">
        <v>83</v>
      </c>
      <c r="AV135" s="13" t="s">
        <v>83</v>
      </c>
      <c r="AW135" s="13" t="s">
        <v>30</v>
      </c>
      <c r="AX135" s="13" t="s">
        <v>81</v>
      </c>
      <c r="AY135" s="159" t="s">
        <v>117</v>
      </c>
    </row>
    <row r="136" spans="1:65" s="2" customFormat="1" ht="24.2" customHeight="1">
      <c r="A136" s="30"/>
      <c r="B136" s="138"/>
      <c r="C136" s="139" t="s">
        <v>134</v>
      </c>
      <c r="D136" s="139" t="s">
        <v>119</v>
      </c>
      <c r="E136" s="140" t="s">
        <v>135</v>
      </c>
      <c r="F136" s="141" t="s">
        <v>136</v>
      </c>
      <c r="G136" s="142" t="s">
        <v>137</v>
      </c>
      <c r="H136" s="143">
        <v>0.4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38</v>
      </c>
      <c r="O136" s="56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1" t="s">
        <v>123</v>
      </c>
      <c r="AT136" s="151" t="s">
        <v>119</v>
      </c>
      <c r="AU136" s="151" t="s">
        <v>83</v>
      </c>
      <c r="AY136" s="15" t="s">
        <v>117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5" t="s">
        <v>81</v>
      </c>
      <c r="BK136" s="152">
        <f>ROUND(I136*H136,2)</f>
        <v>0</v>
      </c>
      <c r="BL136" s="15" t="s">
        <v>123</v>
      </c>
      <c r="BM136" s="151" t="s">
        <v>138</v>
      </c>
    </row>
    <row r="137" spans="1:65" s="2" customFormat="1" ht="29.25">
      <c r="A137" s="30"/>
      <c r="B137" s="31"/>
      <c r="C137" s="30"/>
      <c r="D137" s="153" t="s">
        <v>125</v>
      </c>
      <c r="E137" s="30"/>
      <c r="F137" s="154" t="s">
        <v>139</v>
      </c>
      <c r="G137" s="30"/>
      <c r="H137" s="30"/>
      <c r="I137" s="155"/>
      <c r="J137" s="30"/>
      <c r="K137" s="30"/>
      <c r="L137" s="31"/>
      <c r="M137" s="156"/>
      <c r="N137" s="157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125</v>
      </c>
      <c r="AU137" s="15" t="s">
        <v>83</v>
      </c>
    </row>
    <row r="138" spans="1:65" s="2" customFormat="1" ht="24.2" customHeight="1">
      <c r="A138" s="30"/>
      <c r="B138" s="138"/>
      <c r="C138" s="139" t="s">
        <v>123</v>
      </c>
      <c r="D138" s="139" t="s">
        <v>119</v>
      </c>
      <c r="E138" s="140" t="s">
        <v>140</v>
      </c>
      <c r="F138" s="141" t="s">
        <v>141</v>
      </c>
      <c r="G138" s="142" t="s">
        <v>122</v>
      </c>
      <c r="H138" s="143">
        <v>0.3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38</v>
      </c>
      <c r="O138" s="56"/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1" t="s">
        <v>123</v>
      </c>
      <c r="AT138" s="151" t="s">
        <v>119</v>
      </c>
      <c r="AU138" s="151" t="s">
        <v>83</v>
      </c>
      <c r="AY138" s="15" t="s">
        <v>117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5" t="s">
        <v>81</v>
      </c>
      <c r="BK138" s="152">
        <f>ROUND(I138*H138,2)</f>
        <v>0</v>
      </c>
      <c r="BL138" s="15" t="s">
        <v>123</v>
      </c>
      <c r="BM138" s="151" t="s">
        <v>142</v>
      </c>
    </row>
    <row r="139" spans="1:65" s="2" customFormat="1" ht="39">
      <c r="A139" s="30"/>
      <c r="B139" s="31"/>
      <c r="C139" s="30"/>
      <c r="D139" s="153" t="s">
        <v>125</v>
      </c>
      <c r="E139" s="30"/>
      <c r="F139" s="154" t="s">
        <v>143</v>
      </c>
      <c r="G139" s="30"/>
      <c r="H139" s="30"/>
      <c r="I139" s="155"/>
      <c r="J139" s="30"/>
      <c r="K139" s="30"/>
      <c r="L139" s="31"/>
      <c r="M139" s="156"/>
      <c r="N139" s="157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125</v>
      </c>
      <c r="AU139" s="15" t="s">
        <v>83</v>
      </c>
    </row>
    <row r="140" spans="1:65" s="13" customFormat="1">
      <c r="B140" s="158"/>
      <c r="D140" s="153" t="s">
        <v>127</v>
      </c>
      <c r="E140" s="159" t="s">
        <v>1</v>
      </c>
      <c r="F140" s="160" t="s">
        <v>144</v>
      </c>
      <c r="H140" s="161">
        <v>0.3</v>
      </c>
      <c r="I140" s="162"/>
      <c r="L140" s="158"/>
      <c r="M140" s="163"/>
      <c r="N140" s="164"/>
      <c r="O140" s="164"/>
      <c r="P140" s="164"/>
      <c r="Q140" s="164"/>
      <c r="R140" s="164"/>
      <c r="S140" s="164"/>
      <c r="T140" s="165"/>
      <c r="AT140" s="159" t="s">
        <v>127</v>
      </c>
      <c r="AU140" s="159" t="s">
        <v>83</v>
      </c>
      <c r="AV140" s="13" t="s">
        <v>83</v>
      </c>
      <c r="AW140" s="13" t="s">
        <v>30</v>
      </c>
      <c r="AX140" s="13" t="s">
        <v>81</v>
      </c>
      <c r="AY140" s="159" t="s">
        <v>117</v>
      </c>
    </row>
    <row r="141" spans="1:65" s="2" customFormat="1" ht="16.5" customHeight="1">
      <c r="A141" s="30"/>
      <c r="B141" s="138"/>
      <c r="C141" s="166" t="s">
        <v>145</v>
      </c>
      <c r="D141" s="166" t="s">
        <v>146</v>
      </c>
      <c r="E141" s="167" t="s">
        <v>147</v>
      </c>
      <c r="F141" s="168" t="s">
        <v>148</v>
      </c>
      <c r="G141" s="169" t="s">
        <v>137</v>
      </c>
      <c r="H141" s="170">
        <v>0.3</v>
      </c>
      <c r="I141" s="171"/>
      <c r="J141" s="172">
        <f>ROUND(I141*H141,2)</f>
        <v>0</v>
      </c>
      <c r="K141" s="173"/>
      <c r="L141" s="174"/>
      <c r="M141" s="175" t="s">
        <v>1</v>
      </c>
      <c r="N141" s="176" t="s">
        <v>38</v>
      </c>
      <c r="O141" s="56"/>
      <c r="P141" s="149">
        <f>O141*H141</f>
        <v>0</v>
      </c>
      <c r="Q141" s="149">
        <v>1</v>
      </c>
      <c r="R141" s="149">
        <f>Q141*H141</f>
        <v>0.3</v>
      </c>
      <c r="S141" s="149">
        <v>0</v>
      </c>
      <c r="T141" s="150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1" t="s">
        <v>149</v>
      </c>
      <c r="AT141" s="151" t="s">
        <v>146</v>
      </c>
      <c r="AU141" s="151" t="s">
        <v>83</v>
      </c>
      <c r="AY141" s="15" t="s">
        <v>117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5" t="s">
        <v>81</v>
      </c>
      <c r="BK141" s="152">
        <f>ROUND(I141*H141,2)</f>
        <v>0</v>
      </c>
      <c r="BL141" s="15" t="s">
        <v>123</v>
      </c>
      <c r="BM141" s="151" t="s">
        <v>150</v>
      </c>
    </row>
    <row r="142" spans="1:65" s="2" customFormat="1">
      <c r="A142" s="30"/>
      <c r="B142" s="31"/>
      <c r="C142" s="30"/>
      <c r="D142" s="153" t="s">
        <v>125</v>
      </c>
      <c r="E142" s="30"/>
      <c r="F142" s="154" t="s">
        <v>148</v>
      </c>
      <c r="G142" s="30"/>
      <c r="H142" s="30"/>
      <c r="I142" s="155"/>
      <c r="J142" s="30"/>
      <c r="K142" s="30"/>
      <c r="L142" s="31"/>
      <c r="M142" s="156"/>
      <c r="N142" s="157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125</v>
      </c>
      <c r="AU142" s="15" t="s">
        <v>83</v>
      </c>
    </row>
    <row r="143" spans="1:65" s="12" customFormat="1" ht="22.9" customHeight="1">
      <c r="B143" s="125"/>
      <c r="D143" s="126" t="s">
        <v>72</v>
      </c>
      <c r="E143" s="136" t="s">
        <v>123</v>
      </c>
      <c r="F143" s="136" t="s">
        <v>151</v>
      </c>
      <c r="I143" s="128"/>
      <c r="J143" s="137">
        <f>BK143</f>
        <v>0</v>
      </c>
      <c r="L143" s="125"/>
      <c r="M143" s="130"/>
      <c r="N143" s="131"/>
      <c r="O143" s="131"/>
      <c r="P143" s="132">
        <f>SUM(P144:P146)</f>
        <v>0</v>
      </c>
      <c r="Q143" s="131"/>
      <c r="R143" s="132">
        <f>SUM(R144:R146)</f>
        <v>0.18907700000000002</v>
      </c>
      <c r="S143" s="131"/>
      <c r="T143" s="133">
        <f>SUM(T144:T146)</f>
        <v>0</v>
      </c>
      <c r="AR143" s="126" t="s">
        <v>81</v>
      </c>
      <c r="AT143" s="134" t="s">
        <v>72</v>
      </c>
      <c r="AU143" s="134" t="s">
        <v>81</v>
      </c>
      <c r="AY143" s="126" t="s">
        <v>117</v>
      </c>
      <c r="BK143" s="135">
        <f>SUM(BK144:BK146)</f>
        <v>0</v>
      </c>
    </row>
    <row r="144" spans="1:65" s="2" customFormat="1" ht="24.2" customHeight="1">
      <c r="A144" s="30"/>
      <c r="B144" s="138"/>
      <c r="C144" s="139" t="s">
        <v>152</v>
      </c>
      <c r="D144" s="139" t="s">
        <v>119</v>
      </c>
      <c r="E144" s="140" t="s">
        <v>153</v>
      </c>
      <c r="F144" s="141" t="s">
        <v>154</v>
      </c>
      <c r="G144" s="142" t="s">
        <v>122</v>
      </c>
      <c r="H144" s="143">
        <v>0.1</v>
      </c>
      <c r="I144" s="144"/>
      <c r="J144" s="145">
        <f>ROUND(I144*H144,2)</f>
        <v>0</v>
      </c>
      <c r="K144" s="146"/>
      <c r="L144" s="31"/>
      <c r="M144" s="147" t="s">
        <v>1</v>
      </c>
      <c r="N144" s="148" t="s">
        <v>38</v>
      </c>
      <c r="O144" s="56"/>
      <c r="P144" s="149">
        <f>O144*H144</f>
        <v>0</v>
      </c>
      <c r="Q144" s="149">
        <v>1.8907700000000001</v>
      </c>
      <c r="R144" s="149">
        <f>Q144*H144</f>
        <v>0.18907700000000002</v>
      </c>
      <c r="S144" s="149">
        <v>0</v>
      </c>
      <c r="T144" s="15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1" t="s">
        <v>123</v>
      </c>
      <c r="AT144" s="151" t="s">
        <v>119</v>
      </c>
      <c r="AU144" s="151" t="s">
        <v>83</v>
      </c>
      <c r="AY144" s="15" t="s">
        <v>117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5" t="s">
        <v>81</v>
      </c>
      <c r="BK144" s="152">
        <f>ROUND(I144*H144,2)</f>
        <v>0</v>
      </c>
      <c r="BL144" s="15" t="s">
        <v>123</v>
      </c>
      <c r="BM144" s="151" t="s">
        <v>155</v>
      </c>
    </row>
    <row r="145" spans="1:65" s="2" customFormat="1" ht="19.5">
      <c r="A145" s="30"/>
      <c r="B145" s="31"/>
      <c r="C145" s="30"/>
      <c r="D145" s="153" t="s">
        <v>125</v>
      </c>
      <c r="E145" s="30"/>
      <c r="F145" s="154" t="s">
        <v>156</v>
      </c>
      <c r="G145" s="30"/>
      <c r="H145" s="30"/>
      <c r="I145" s="155"/>
      <c r="J145" s="30"/>
      <c r="K145" s="30"/>
      <c r="L145" s="31"/>
      <c r="M145" s="156"/>
      <c r="N145" s="157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5" t="s">
        <v>125</v>
      </c>
      <c r="AU145" s="15" t="s">
        <v>83</v>
      </c>
    </row>
    <row r="146" spans="1:65" s="13" customFormat="1">
      <c r="B146" s="158"/>
      <c r="D146" s="153" t="s">
        <v>127</v>
      </c>
      <c r="E146" s="159" t="s">
        <v>1</v>
      </c>
      <c r="F146" s="160" t="s">
        <v>157</v>
      </c>
      <c r="H146" s="161">
        <v>0.1</v>
      </c>
      <c r="I146" s="162"/>
      <c r="L146" s="158"/>
      <c r="M146" s="163"/>
      <c r="N146" s="164"/>
      <c r="O146" s="164"/>
      <c r="P146" s="164"/>
      <c r="Q146" s="164"/>
      <c r="R146" s="164"/>
      <c r="S146" s="164"/>
      <c r="T146" s="165"/>
      <c r="AT146" s="159" t="s">
        <v>127</v>
      </c>
      <c r="AU146" s="159" t="s">
        <v>83</v>
      </c>
      <c r="AV146" s="13" t="s">
        <v>83</v>
      </c>
      <c r="AW146" s="13" t="s">
        <v>30</v>
      </c>
      <c r="AX146" s="13" t="s">
        <v>81</v>
      </c>
      <c r="AY146" s="159" t="s">
        <v>117</v>
      </c>
    </row>
    <row r="147" spans="1:65" s="12" customFormat="1" ht="22.9" customHeight="1">
      <c r="B147" s="125"/>
      <c r="D147" s="126" t="s">
        <v>72</v>
      </c>
      <c r="E147" s="136" t="s">
        <v>158</v>
      </c>
      <c r="F147" s="136" t="s">
        <v>159</v>
      </c>
      <c r="I147" s="128"/>
      <c r="J147" s="137">
        <f>BK147</f>
        <v>0</v>
      </c>
      <c r="L147" s="125"/>
      <c r="M147" s="130"/>
      <c r="N147" s="131"/>
      <c r="O147" s="131"/>
      <c r="P147" s="132">
        <f>SUM(P148:P149)</f>
        <v>0</v>
      </c>
      <c r="Q147" s="131"/>
      <c r="R147" s="132">
        <f>SUM(R148:R149)</f>
        <v>0</v>
      </c>
      <c r="S147" s="131"/>
      <c r="T147" s="133">
        <f>SUM(T148:T149)</f>
        <v>0</v>
      </c>
      <c r="AR147" s="126" t="s">
        <v>81</v>
      </c>
      <c r="AT147" s="134" t="s">
        <v>72</v>
      </c>
      <c r="AU147" s="134" t="s">
        <v>81</v>
      </c>
      <c r="AY147" s="126" t="s">
        <v>117</v>
      </c>
      <c r="BK147" s="135">
        <f>SUM(BK148:BK149)</f>
        <v>0</v>
      </c>
    </row>
    <row r="148" spans="1:65" s="2" customFormat="1" ht="16.5" customHeight="1">
      <c r="A148" s="30"/>
      <c r="B148" s="138"/>
      <c r="C148" s="139" t="s">
        <v>160</v>
      </c>
      <c r="D148" s="139" t="s">
        <v>119</v>
      </c>
      <c r="E148" s="140" t="s">
        <v>161</v>
      </c>
      <c r="F148" s="141" t="s">
        <v>162</v>
      </c>
      <c r="G148" s="142" t="s">
        <v>163</v>
      </c>
      <c r="H148" s="143">
        <v>24</v>
      </c>
      <c r="I148" s="144"/>
      <c r="J148" s="145">
        <f>ROUND(I148*H148,2)</f>
        <v>0</v>
      </c>
      <c r="K148" s="146"/>
      <c r="L148" s="31"/>
      <c r="M148" s="147" t="s">
        <v>1</v>
      </c>
      <c r="N148" s="148" t="s">
        <v>38</v>
      </c>
      <c r="O148" s="56"/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1" t="s">
        <v>123</v>
      </c>
      <c r="AT148" s="151" t="s">
        <v>119</v>
      </c>
      <c r="AU148" s="151" t="s">
        <v>83</v>
      </c>
      <c r="AY148" s="15" t="s">
        <v>117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5" t="s">
        <v>81</v>
      </c>
      <c r="BK148" s="152">
        <f>ROUND(I148*H148,2)</f>
        <v>0</v>
      </c>
      <c r="BL148" s="15" t="s">
        <v>123</v>
      </c>
      <c r="BM148" s="151" t="s">
        <v>164</v>
      </c>
    </row>
    <row r="149" spans="1:65" s="2" customFormat="1">
      <c r="A149" s="30"/>
      <c r="B149" s="31"/>
      <c r="C149" s="30"/>
      <c r="D149" s="153" t="s">
        <v>125</v>
      </c>
      <c r="E149" s="30"/>
      <c r="F149" s="154" t="s">
        <v>162</v>
      </c>
      <c r="G149" s="30"/>
      <c r="H149" s="30"/>
      <c r="I149" s="155"/>
      <c r="J149" s="30"/>
      <c r="K149" s="30"/>
      <c r="L149" s="31"/>
      <c r="M149" s="156"/>
      <c r="N149" s="157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125</v>
      </c>
      <c r="AU149" s="15" t="s">
        <v>83</v>
      </c>
    </row>
    <row r="150" spans="1:65" s="12" customFormat="1" ht="22.9" customHeight="1">
      <c r="B150" s="125"/>
      <c r="D150" s="126" t="s">
        <v>72</v>
      </c>
      <c r="E150" s="136" t="s">
        <v>165</v>
      </c>
      <c r="F150" s="136" t="s">
        <v>166</v>
      </c>
      <c r="I150" s="128"/>
      <c r="J150" s="137">
        <f>BK150</f>
        <v>0</v>
      </c>
      <c r="L150" s="125"/>
      <c r="M150" s="130"/>
      <c r="N150" s="131"/>
      <c r="O150" s="131"/>
      <c r="P150" s="132">
        <f>SUM(P151:P158)</f>
        <v>0</v>
      </c>
      <c r="Q150" s="131"/>
      <c r="R150" s="132">
        <f>SUM(R151:R158)</f>
        <v>0</v>
      </c>
      <c r="S150" s="131"/>
      <c r="T150" s="133">
        <f>SUM(T151:T158)</f>
        <v>0</v>
      </c>
      <c r="AR150" s="126" t="s">
        <v>81</v>
      </c>
      <c r="AT150" s="134" t="s">
        <v>72</v>
      </c>
      <c r="AU150" s="134" t="s">
        <v>81</v>
      </c>
      <c r="AY150" s="126" t="s">
        <v>117</v>
      </c>
      <c r="BK150" s="135">
        <f>SUM(BK151:BK158)</f>
        <v>0</v>
      </c>
    </row>
    <row r="151" spans="1:65" s="2" customFormat="1" ht="24.2" customHeight="1">
      <c r="A151" s="30"/>
      <c r="B151" s="138"/>
      <c r="C151" s="139" t="s">
        <v>149</v>
      </c>
      <c r="D151" s="139" t="s">
        <v>119</v>
      </c>
      <c r="E151" s="140" t="s">
        <v>167</v>
      </c>
      <c r="F151" s="141" t="s">
        <v>168</v>
      </c>
      <c r="G151" s="142" t="s">
        <v>137</v>
      </c>
      <c r="H151" s="143">
        <v>0.47899999999999998</v>
      </c>
      <c r="I151" s="144"/>
      <c r="J151" s="145">
        <f>ROUND(I151*H151,2)</f>
        <v>0</v>
      </c>
      <c r="K151" s="146"/>
      <c r="L151" s="31"/>
      <c r="M151" s="147" t="s">
        <v>1</v>
      </c>
      <c r="N151" s="148" t="s">
        <v>38</v>
      </c>
      <c r="O151" s="56"/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1" t="s">
        <v>123</v>
      </c>
      <c r="AT151" s="151" t="s">
        <v>119</v>
      </c>
      <c r="AU151" s="151" t="s">
        <v>83</v>
      </c>
      <c r="AY151" s="15" t="s">
        <v>117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5" t="s">
        <v>81</v>
      </c>
      <c r="BK151" s="152">
        <f>ROUND(I151*H151,2)</f>
        <v>0</v>
      </c>
      <c r="BL151" s="15" t="s">
        <v>123</v>
      </c>
      <c r="BM151" s="151" t="s">
        <v>169</v>
      </c>
    </row>
    <row r="152" spans="1:65" s="2" customFormat="1" ht="29.25">
      <c r="A152" s="30"/>
      <c r="B152" s="31"/>
      <c r="C152" s="30"/>
      <c r="D152" s="153" t="s">
        <v>125</v>
      </c>
      <c r="E152" s="30"/>
      <c r="F152" s="154" t="s">
        <v>170</v>
      </c>
      <c r="G152" s="30"/>
      <c r="H152" s="30"/>
      <c r="I152" s="155"/>
      <c r="J152" s="30"/>
      <c r="K152" s="30"/>
      <c r="L152" s="31"/>
      <c r="M152" s="156"/>
      <c r="N152" s="157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125</v>
      </c>
      <c r="AU152" s="15" t="s">
        <v>83</v>
      </c>
    </row>
    <row r="153" spans="1:65" s="2" customFormat="1" ht="24.2" customHeight="1">
      <c r="A153" s="30"/>
      <c r="B153" s="138"/>
      <c r="C153" s="139" t="s">
        <v>158</v>
      </c>
      <c r="D153" s="139" t="s">
        <v>119</v>
      </c>
      <c r="E153" s="140" t="s">
        <v>171</v>
      </c>
      <c r="F153" s="141" t="s">
        <v>172</v>
      </c>
      <c r="G153" s="142" t="s">
        <v>137</v>
      </c>
      <c r="H153" s="143">
        <v>0.47899999999999998</v>
      </c>
      <c r="I153" s="144"/>
      <c r="J153" s="145">
        <f>ROUND(I153*H153,2)</f>
        <v>0</v>
      </c>
      <c r="K153" s="146"/>
      <c r="L153" s="31"/>
      <c r="M153" s="147" t="s">
        <v>1</v>
      </c>
      <c r="N153" s="148" t="s">
        <v>38</v>
      </c>
      <c r="O153" s="56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1" t="s">
        <v>123</v>
      </c>
      <c r="AT153" s="151" t="s">
        <v>119</v>
      </c>
      <c r="AU153" s="151" t="s">
        <v>83</v>
      </c>
      <c r="AY153" s="15" t="s">
        <v>117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5" t="s">
        <v>81</v>
      </c>
      <c r="BK153" s="152">
        <f>ROUND(I153*H153,2)</f>
        <v>0</v>
      </c>
      <c r="BL153" s="15" t="s">
        <v>123</v>
      </c>
      <c r="BM153" s="151" t="s">
        <v>173</v>
      </c>
    </row>
    <row r="154" spans="1:65" s="2" customFormat="1" ht="19.5">
      <c r="A154" s="30"/>
      <c r="B154" s="31"/>
      <c r="C154" s="30"/>
      <c r="D154" s="153" t="s">
        <v>125</v>
      </c>
      <c r="E154" s="30"/>
      <c r="F154" s="154" t="s">
        <v>174</v>
      </c>
      <c r="G154" s="30"/>
      <c r="H154" s="30"/>
      <c r="I154" s="155"/>
      <c r="J154" s="30"/>
      <c r="K154" s="30"/>
      <c r="L154" s="31"/>
      <c r="M154" s="156"/>
      <c r="N154" s="157"/>
      <c r="O154" s="56"/>
      <c r="P154" s="56"/>
      <c r="Q154" s="56"/>
      <c r="R154" s="56"/>
      <c r="S154" s="56"/>
      <c r="T154" s="57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125</v>
      </c>
      <c r="AU154" s="15" t="s">
        <v>83</v>
      </c>
    </row>
    <row r="155" spans="1:65" s="2" customFormat="1" ht="24.2" customHeight="1">
      <c r="A155" s="30"/>
      <c r="B155" s="138"/>
      <c r="C155" s="139" t="s">
        <v>175</v>
      </c>
      <c r="D155" s="139" t="s">
        <v>119</v>
      </c>
      <c r="E155" s="140" t="s">
        <v>176</v>
      </c>
      <c r="F155" s="141" t="s">
        <v>177</v>
      </c>
      <c r="G155" s="142" t="s">
        <v>137</v>
      </c>
      <c r="H155" s="143">
        <v>0.47899999999999998</v>
      </c>
      <c r="I155" s="144"/>
      <c r="J155" s="145">
        <f>ROUND(I155*H155,2)</f>
        <v>0</v>
      </c>
      <c r="K155" s="146"/>
      <c r="L155" s="31"/>
      <c r="M155" s="147" t="s">
        <v>1</v>
      </c>
      <c r="N155" s="148" t="s">
        <v>38</v>
      </c>
      <c r="O155" s="56"/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1" t="s">
        <v>123</v>
      </c>
      <c r="AT155" s="151" t="s">
        <v>119</v>
      </c>
      <c r="AU155" s="151" t="s">
        <v>83</v>
      </c>
      <c r="AY155" s="15" t="s">
        <v>117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5" t="s">
        <v>81</v>
      </c>
      <c r="BK155" s="152">
        <f>ROUND(I155*H155,2)</f>
        <v>0</v>
      </c>
      <c r="BL155" s="15" t="s">
        <v>123</v>
      </c>
      <c r="BM155" s="151" t="s">
        <v>178</v>
      </c>
    </row>
    <row r="156" spans="1:65" s="2" customFormat="1" ht="29.25">
      <c r="A156" s="30"/>
      <c r="B156" s="31"/>
      <c r="C156" s="30"/>
      <c r="D156" s="153" t="s">
        <v>125</v>
      </c>
      <c r="E156" s="30"/>
      <c r="F156" s="154" t="s">
        <v>179</v>
      </c>
      <c r="G156" s="30"/>
      <c r="H156" s="30"/>
      <c r="I156" s="155"/>
      <c r="J156" s="30"/>
      <c r="K156" s="30"/>
      <c r="L156" s="31"/>
      <c r="M156" s="156"/>
      <c r="N156" s="157"/>
      <c r="O156" s="56"/>
      <c r="P156" s="56"/>
      <c r="Q156" s="56"/>
      <c r="R156" s="56"/>
      <c r="S156" s="56"/>
      <c r="T156" s="57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5" t="s">
        <v>125</v>
      </c>
      <c r="AU156" s="15" t="s">
        <v>83</v>
      </c>
    </row>
    <row r="157" spans="1:65" s="2" customFormat="1" ht="33" customHeight="1">
      <c r="A157" s="30"/>
      <c r="B157" s="138"/>
      <c r="C157" s="139" t="s">
        <v>180</v>
      </c>
      <c r="D157" s="139" t="s">
        <v>119</v>
      </c>
      <c r="E157" s="140" t="s">
        <v>181</v>
      </c>
      <c r="F157" s="141" t="s">
        <v>182</v>
      </c>
      <c r="G157" s="142" t="s">
        <v>137</v>
      </c>
      <c r="H157" s="143">
        <v>0.79500000000000004</v>
      </c>
      <c r="I157" s="144"/>
      <c r="J157" s="145">
        <f>ROUND(I157*H157,2)</f>
        <v>0</v>
      </c>
      <c r="K157" s="146"/>
      <c r="L157" s="31"/>
      <c r="M157" s="147" t="s">
        <v>1</v>
      </c>
      <c r="N157" s="148" t="s">
        <v>38</v>
      </c>
      <c r="O157" s="56"/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1" t="s">
        <v>123</v>
      </c>
      <c r="AT157" s="151" t="s">
        <v>119</v>
      </c>
      <c r="AU157" s="151" t="s">
        <v>83</v>
      </c>
      <c r="AY157" s="15" t="s">
        <v>117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5" t="s">
        <v>81</v>
      </c>
      <c r="BK157" s="152">
        <f>ROUND(I157*H157,2)</f>
        <v>0</v>
      </c>
      <c r="BL157" s="15" t="s">
        <v>123</v>
      </c>
      <c r="BM157" s="151" t="s">
        <v>183</v>
      </c>
    </row>
    <row r="158" spans="1:65" s="2" customFormat="1" ht="29.25">
      <c r="A158" s="30"/>
      <c r="B158" s="31"/>
      <c r="C158" s="30"/>
      <c r="D158" s="153" t="s">
        <v>125</v>
      </c>
      <c r="E158" s="30"/>
      <c r="F158" s="154" t="s">
        <v>184</v>
      </c>
      <c r="G158" s="30"/>
      <c r="H158" s="30"/>
      <c r="I158" s="155"/>
      <c r="J158" s="30"/>
      <c r="K158" s="30"/>
      <c r="L158" s="31"/>
      <c r="M158" s="156"/>
      <c r="N158" s="157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125</v>
      </c>
      <c r="AU158" s="15" t="s">
        <v>83</v>
      </c>
    </row>
    <row r="159" spans="1:65" s="12" customFormat="1" ht="22.9" customHeight="1">
      <c r="B159" s="125"/>
      <c r="D159" s="126" t="s">
        <v>72</v>
      </c>
      <c r="E159" s="136" t="s">
        <v>185</v>
      </c>
      <c r="F159" s="136" t="s">
        <v>186</v>
      </c>
      <c r="I159" s="128"/>
      <c r="J159" s="137">
        <f>BK159</f>
        <v>0</v>
      </c>
      <c r="L159" s="125"/>
      <c r="M159" s="130"/>
      <c r="N159" s="131"/>
      <c r="O159" s="131"/>
      <c r="P159" s="132">
        <f>SUM(P160:P161)</f>
        <v>0</v>
      </c>
      <c r="Q159" s="131"/>
      <c r="R159" s="132">
        <f>SUM(R160:R161)</f>
        <v>0</v>
      </c>
      <c r="S159" s="131"/>
      <c r="T159" s="133">
        <f>SUM(T160:T161)</f>
        <v>0</v>
      </c>
      <c r="AR159" s="126" t="s">
        <v>81</v>
      </c>
      <c r="AT159" s="134" t="s">
        <v>72</v>
      </c>
      <c r="AU159" s="134" t="s">
        <v>81</v>
      </c>
      <c r="AY159" s="126" t="s">
        <v>117</v>
      </c>
      <c r="BK159" s="135">
        <f>SUM(BK160:BK161)</f>
        <v>0</v>
      </c>
    </row>
    <row r="160" spans="1:65" s="2" customFormat="1" ht="16.5" customHeight="1">
      <c r="A160" s="30"/>
      <c r="B160" s="138"/>
      <c r="C160" s="139" t="s">
        <v>187</v>
      </c>
      <c r="D160" s="139" t="s">
        <v>119</v>
      </c>
      <c r="E160" s="140" t="s">
        <v>188</v>
      </c>
      <c r="F160" s="141" t="s">
        <v>189</v>
      </c>
      <c r="G160" s="142" t="s">
        <v>137</v>
      </c>
      <c r="H160" s="143">
        <v>0.48899999999999999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38</v>
      </c>
      <c r="O160" s="56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1" t="s">
        <v>123</v>
      </c>
      <c r="AT160" s="151" t="s">
        <v>119</v>
      </c>
      <c r="AU160" s="151" t="s">
        <v>83</v>
      </c>
      <c r="AY160" s="15" t="s">
        <v>117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5" t="s">
        <v>81</v>
      </c>
      <c r="BK160" s="152">
        <f>ROUND(I160*H160,2)</f>
        <v>0</v>
      </c>
      <c r="BL160" s="15" t="s">
        <v>123</v>
      </c>
      <c r="BM160" s="151" t="s">
        <v>190</v>
      </c>
    </row>
    <row r="161" spans="1:65" s="2" customFormat="1" ht="39">
      <c r="A161" s="30"/>
      <c r="B161" s="31"/>
      <c r="C161" s="30"/>
      <c r="D161" s="153" t="s">
        <v>125</v>
      </c>
      <c r="E161" s="30"/>
      <c r="F161" s="154" t="s">
        <v>191</v>
      </c>
      <c r="G161" s="30"/>
      <c r="H161" s="30"/>
      <c r="I161" s="155"/>
      <c r="J161" s="30"/>
      <c r="K161" s="30"/>
      <c r="L161" s="31"/>
      <c r="M161" s="156"/>
      <c r="N161" s="157"/>
      <c r="O161" s="56"/>
      <c r="P161" s="56"/>
      <c r="Q161" s="56"/>
      <c r="R161" s="56"/>
      <c r="S161" s="56"/>
      <c r="T161" s="57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5" t="s">
        <v>125</v>
      </c>
      <c r="AU161" s="15" t="s">
        <v>83</v>
      </c>
    </row>
    <row r="162" spans="1:65" s="12" customFormat="1" ht="25.9" customHeight="1">
      <c r="B162" s="125"/>
      <c r="D162" s="126" t="s">
        <v>72</v>
      </c>
      <c r="E162" s="127" t="s">
        <v>192</v>
      </c>
      <c r="F162" s="127" t="s">
        <v>193</v>
      </c>
      <c r="I162" s="128"/>
      <c r="J162" s="129">
        <f>BK162</f>
        <v>0</v>
      </c>
      <c r="L162" s="125"/>
      <c r="M162" s="130"/>
      <c r="N162" s="131"/>
      <c r="O162" s="131"/>
      <c r="P162" s="132">
        <f>P163+P182+P227+P272</f>
        <v>0</v>
      </c>
      <c r="Q162" s="131"/>
      <c r="R162" s="132">
        <f>R163+R182+R227+R272</f>
        <v>0.30629000000000006</v>
      </c>
      <c r="S162" s="131"/>
      <c r="T162" s="133">
        <f>T163+T182+T227+T272</f>
        <v>0.47882999999999998</v>
      </c>
      <c r="AR162" s="126" t="s">
        <v>83</v>
      </c>
      <c r="AT162" s="134" t="s">
        <v>72</v>
      </c>
      <c r="AU162" s="134" t="s">
        <v>73</v>
      </c>
      <c r="AY162" s="126" t="s">
        <v>117</v>
      </c>
      <c r="BK162" s="135">
        <f>BK163+BK182+BK227+BK272</f>
        <v>0</v>
      </c>
    </row>
    <row r="163" spans="1:65" s="12" customFormat="1" ht="22.9" customHeight="1">
      <c r="B163" s="125"/>
      <c r="D163" s="126" t="s">
        <v>72</v>
      </c>
      <c r="E163" s="136" t="s">
        <v>194</v>
      </c>
      <c r="F163" s="136" t="s">
        <v>195</v>
      </c>
      <c r="I163" s="128"/>
      <c r="J163" s="137">
        <f>BK163</f>
        <v>0</v>
      </c>
      <c r="L163" s="125"/>
      <c r="M163" s="130"/>
      <c r="N163" s="131"/>
      <c r="O163" s="131"/>
      <c r="P163" s="132">
        <f>SUM(P164:P181)</f>
        <v>0</v>
      </c>
      <c r="Q163" s="131"/>
      <c r="R163" s="132">
        <f>SUM(R164:R181)</f>
        <v>1.47E-2</v>
      </c>
      <c r="S163" s="131"/>
      <c r="T163" s="133">
        <f>SUM(T164:T181)</f>
        <v>0</v>
      </c>
      <c r="AR163" s="126" t="s">
        <v>83</v>
      </c>
      <c r="AT163" s="134" t="s">
        <v>72</v>
      </c>
      <c r="AU163" s="134" t="s">
        <v>81</v>
      </c>
      <c r="AY163" s="126" t="s">
        <v>117</v>
      </c>
      <c r="BK163" s="135">
        <f>SUM(BK164:BK181)</f>
        <v>0</v>
      </c>
    </row>
    <row r="164" spans="1:65" s="2" customFormat="1" ht="24.2" customHeight="1">
      <c r="A164" s="30"/>
      <c r="B164" s="138"/>
      <c r="C164" s="139" t="s">
        <v>196</v>
      </c>
      <c r="D164" s="139" t="s">
        <v>119</v>
      </c>
      <c r="E164" s="140" t="s">
        <v>197</v>
      </c>
      <c r="F164" s="141" t="s">
        <v>198</v>
      </c>
      <c r="G164" s="142" t="s">
        <v>199</v>
      </c>
      <c r="H164" s="143">
        <v>20</v>
      </c>
      <c r="I164" s="144"/>
      <c r="J164" s="145">
        <f>ROUND(I164*H164,2)</f>
        <v>0</v>
      </c>
      <c r="K164" s="146"/>
      <c r="L164" s="31"/>
      <c r="M164" s="147" t="s">
        <v>1</v>
      </c>
      <c r="N164" s="148" t="s">
        <v>38</v>
      </c>
      <c r="O164" s="56"/>
      <c r="P164" s="149">
        <f>O164*H164</f>
        <v>0</v>
      </c>
      <c r="Q164" s="149">
        <v>2.0000000000000001E-4</v>
      </c>
      <c r="R164" s="149">
        <f>Q164*H164</f>
        <v>4.0000000000000001E-3</v>
      </c>
      <c r="S164" s="149">
        <v>0</v>
      </c>
      <c r="T164" s="15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1" t="s">
        <v>200</v>
      </c>
      <c r="AT164" s="151" t="s">
        <v>119</v>
      </c>
      <c r="AU164" s="151" t="s">
        <v>83</v>
      </c>
      <c r="AY164" s="15" t="s">
        <v>117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5" t="s">
        <v>81</v>
      </c>
      <c r="BK164" s="152">
        <f>ROUND(I164*H164,2)</f>
        <v>0</v>
      </c>
      <c r="BL164" s="15" t="s">
        <v>200</v>
      </c>
      <c r="BM164" s="151" t="s">
        <v>201</v>
      </c>
    </row>
    <row r="165" spans="1:65" s="2" customFormat="1">
      <c r="A165" s="30"/>
      <c r="B165" s="31"/>
      <c r="C165" s="30"/>
      <c r="D165" s="153" t="s">
        <v>125</v>
      </c>
      <c r="E165" s="30"/>
      <c r="F165" s="154" t="s">
        <v>202</v>
      </c>
      <c r="G165" s="30"/>
      <c r="H165" s="30"/>
      <c r="I165" s="155"/>
      <c r="J165" s="30"/>
      <c r="K165" s="30"/>
      <c r="L165" s="31"/>
      <c r="M165" s="156"/>
      <c r="N165" s="157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125</v>
      </c>
      <c r="AU165" s="15" t="s">
        <v>83</v>
      </c>
    </row>
    <row r="166" spans="1:65" s="2" customFormat="1" ht="24.2" customHeight="1">
      <c r="A166" s="30"/>
      <c r="B166" s="138"/>
      <c r="C166" s="139" t="s">
        <v>203</v>
      </c>
      <c r="D166" s="139" t="s">
        <v>119</v>
      </c>
      <c r="E166" s="140" t="s">
        <v>204</v>
      </c>
      <c r="F166" s="141" t="s">
        <v>205</v>
      </c>
      <c r="G166" s="142" t="s">
        <v>199</v>
      </c>
      <c r="H166" s="143">
        <v>10</v>
      </c>
      <c r="I166" s="144"/>
      <c r="J166" s="145">
        <f>ROUND(I166*H166,2)</f>
        <v>0</v>
      </c>
      <c r="K166" s="146"/>
      <c r="L166" s="31"/>
      <c r="M166" s="147" t="s">
        <v>1</v>
      </c>
      <c r="N166" s="148" t="s">
        <v>38</v>
      </c>
      <c r="O166" s="56"/>
      <c r="P166" s="149">
        <f>O166*H166</f>
        <v>0</v>
      </c>
      <c r="Q166" s="149">
        <v>2.0000000000000001E-4</v>
      </c>
      <c r="R166" s="149">
        <f>Q166*H166</f>
        <v>2E-3</v>
      </c>
      <c r="S166" s="149">
        <v>0</v>
      </c>
      <c r="T166" s="15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1" t="s">
        <v>200</v>
      </c>
      <c r="AT166" s="151" t="s">
        <v>119</v>
      </c>
      <c r="AU166" s="151" t="s">
        <v>83</v>
      </c>
      <c r="AY166" s="15" t="s">
        <v>117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5" t="s">
        <v>81</v>
      </c>
      <c r="BK166" s="152">
        <f>ROUND(I166*H166,2)</f>
        <v>0</v>
      </c>
      <c r="BL166" s="15" t="s">
        <v>200</v>
      </c>
      <c r="BM166" s="151" t="s">
        <v>206</v>
      </c>
    </row>
    <row r="167" spans="1:65" s="2" customFormat="1">
      <c r="A167" s="30"/>
      <c r="B167" s="31"/>
      <c r="C167" s="30"/>
      <c r="D167" s="153" t="s">
        <v>125</v>
      </c>
      <c r="E167" s="30"/>
      <c r="F167" s="154" t="s">
        <v>207</v>
      </c>
      <c r="G167" s="30"/>
      <c r="H167" s="30"/>
      <c r="I167" s="155"/>
      <c r="J167" s="30"/>
      <c r="K167" s="30"/>
      <c r="L167" s="31"/>
      <c r="M167" s="156"/>
      <c r="N167" s="157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125</v>
      </c>
      <c r="AU167" s="15" t="s">
        <v>83</v>
      </c>
    </row>
    <row r="168" spans="1:65" s="2" customFormat="1" ht="24.2" customHeight="1">
      <c r="A168" s="30"/>
      <c r="B168" s="138"/>
      <c r="C168" s="139" t="s">
        <v>8</v>
      </c>
      <c r="D168" s="139" t="s">
        <v>119</v>
      </c>
      <c r="E168" s="140" t="s">
        <v>208</v>
      </c>
      <c r="F168" s="141" t="s">
        <v>209</v>
      </c>
      <c r="G168" s="142" t="s">
        <v>199</v>
      </c>
      <c r="H168" s="143">
        <v>5</v>
      </c>
      <c r="I168" s="144"/>
      <c r="J168" s="145">
        <f>ROUND(I168*H168,2)</f>
        <v>0</v>
      </c>
      <c r="K168" s="146"/>
      <c r="L168" s="31"/>
      <c r="M168" s="147" t="s">
        <v>1</v>
      </c>
      <c r="N168" s="148" t="s">
        <v>38</v>
      </c>
      <c r="O168" s="56"/>
      <c r="P168" s="149">
        <f>O168*H168</f>
        <v>0</v>
      </c>
      <c r="Q168" s="149">
        <v>2.9999999999999997E-4</v>
      </c>
      <c r="R168" s="149">
        <f>Q168*H168</f>
        <v>1.4999999999999998E-3</v>
      </c>
      <c r="S168" s="149">
        <v>0</v>
      </c>
      <c r="T168" s="150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1" t="s">
        <v>200</v>
      </c>
      <c r="AT168" s="151" t="s">
        <v>119</v>
      </c>
      <c r="AU168" s="151" t="s">
        <v>83</v>
      </c>
      <c r="AY168" s="15" t="s">
        <v>117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5" t="s">
        <v>81</v>
      </c>
      <c r="BK168" s="152">
        <f>ROUND(I168*H168,2)</f>
        <v>0</v>
      </c>
      <c r="BL168" s="15" t="s">
        <v>200</v>
      </c>
      <c r="BM168" s="151" t="s">
        <v>210</v>
      </c>
    </row>
    <row r="169" spans="1:65" s="2" customFormat="1">
      <c r="A169" s="30"/>
      <c r="B169" s="31"/>
      <c r="C169" s="30"/>
      <c r="D169" s="153" t="s">
        <v>125</v>
      </c>
      <c r="E169" s="30"/>
      <c r="F169" s="154" t="s">
        <v>211</v>
      </c>
      <c r="G169" s="30"/>
      <c r="H169" s="30"/>
      <c r="I169" s="155"/>
      <c r="J169" s="30"/>
      <c r="K169" s="30"/>
      <c r="L169" s="31"/>
      <c r="M169" s="156"/>
      <c r="N169" s="157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125</v>
      </c>
      <c r="AU169" s="15" t="s">
        <v>83</v>
      </c>
    </row>
    <row r="170" spans="1:65" s="2" customFormat="1" ht="24.2" customHeight="1">
      <c r="A170" s="30"/>
      <c r="B170" s="138"/>
      <c r="C170" s="139" t="s">
        <v>200</v>
      </c>
      <c r="D170" s="139" t="s">
        <v>119</v>
      </c>
      <c r="E170" s="140" t="s">
        <v>212</v>
      </c>
      <c r="F170" s="141" t="s">
        <v>213</v>
      </c>
      <c r="G170" s="142" t="s">
        <v>199</v>
      </c>
      <c r="H170" s="143">
        <v>1</v>
      </c>
      <c r="I170" s="144"/>
      <c r="J170" s="145">
        <f>ROUND(I170*H170,2)</f>
        <v>0</v>
      </c>
      <c r="K170" s="146"/>
      <c r="L170" s="31"/>
      <c r="M170" s="147" t="s">
        <v>1</v>
      </c>
      <c r="N170" s="148" t="s">
        <v>38</v>
      </c>
      <c r="O170" s="56"/>
      <c r="P170" s="149">
        <f>O170*H170</f>
        <v>0</v>
      </c>
      <c r="Q170" s="149">
        <v>2.9999999999999997E-4</v>
      </c>
      <c r="R170" s="149">
        <f>Q170*H170</f>
        <v>2.9999999999999997E-4</v>
      </c>
      <c r="S170" s="149">
        <v>0</v>
      </c>
      <c r="T170" s="15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1" t="s">
        <v>200</v>
      </c>
      <c r="AT170" s="151" t="s">
        <v>119</v>
      </c>
      <c r="AU170" s="151" t="s">
        <v>83</v>
      </c>
      <c r="AY170" s="15" t="s">
        <v>117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5" t="s">
        <v>81</v>
      </c>
      <c r="BK170" s="152">
        <f>ROUND(I170*H170,2)</f>
        <v>0</v>
      </c>
      <c r="BL170" s="15" t="s">
        <v>200</v>
      </c>
      <c r="BM170" s="151" t="s">
        <v>214</v>
      </c>
    </row>
    <row r="171" spans="1:65" s="2" customFormat="1">
      <c r="A171" s="30"/>
      <c r="B171" s="31"/>
      <c r="C171" s="30"/>
      <c r="D171" s="153" t="s">
        <v>125</v>
      </c>
      <c r="E171" s="30"/>
      <c r="F171" s="154" t="s">
        <v>215</v>
      </c>
      <c r="G171" s="30"/>
      <c r="H171" s="30"/>
      <c r="I171" s="155"/>
      <c r="J171" s="30"/>
      <c r="K171" s="30"/>
      <c r="L171" s="31"/>
      <c r="M171" s="156"/>
      <c r="N171" s="157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125</v>
      </c>
      <c r="AU171" s="15" t="s">
        <v>83</v>
      </c>
    </row>
    <row r="172" spans="1:65" s="2" customFormat="1" ht="21.75" customHeight="1">
      <c r="A172" s="30"/>
      <c r="B172" s="138"/>
      <c r="C172" s="139" t="s">
        <v>216</v>
      </c>
      <c r="D172" s="139" t="s">
        <v>119</v>
      </c>
      <c r="E172" s="140" t="s">
        <v>217</v>
      </c>
      <c r="F172" s="141" t="s">
        <v>218</v>
      </c>
      <c r="G172" s="142" t="s">
        <v>199</v>
      </c>
      <c r="H172" s="143">
        <v>15</v>
      </c>
      <c r="I172" s="144"/>
      <c r="J172" s="145">
        <f>ROUND(I172*H172,2)</f>
        <v>0</v>
      </c>
      <c r="K172" s="146"/>
      <c r="L172" s="31"/>
      <c r="M172" s="147" t="s">
        <v>1</v>
      </c>
      <c r="N172" s="148" t="s">
        <v>38</v>
      </c>
      <c r="O172" s="56"/>
      <c r="P172" s="149">
        <f>O172*H172</f>
        <v>0</v>
      </c>
      <c r="Q172" s="149">
        <v>2.0000000000000001E-4</v>
      </c>
      <c r="R172" s="149">
        <f>Q172*H172</f>
        <v>3.0000000000000001E-3</v>
      </c>
      <c r="S172" s="149">
        <v>0</v>
      </c>
      <c r="T172" s="15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1" t="s">
        <v>200</v>
      </c>
      <c r="AT172" s="151" t="s">
        <v>119</v>
      </c>
      <c r="AU172" s="151" t="s">
        <v>83</v>
      </c>
      <c r="AY172" s="15" t="s">
        <v>117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5" t="s">
        <v>81</v>
      </c>
      <c r="BK172" s="152">
        <f>ROUND(I172*H172,2)</f>
        <v>0</v>
      </c>
      <c r="BL172" s="15" t="s">
        <v>200</v>
      </c>
      <c r="BM172" s="151" t="s">
        <v>219</v>
      </c>
    </row>
    <row r="173" spans="1:65" s="2" customFormat="1">
      <c r="A173" s="30"/>
      <c r="B173" s="31"/>
      <c r="C173" s="30"/>
      <c r="D173" s="153" t="s">
        <v>125</v>
      </c>
      <c r="E173" s="30"/>
      <c r="F173" s="154" t="s">
        <v>218</v>
      </c>
      <c r="G173" s="30"/>
      <c r="H173" s="30"/>
      <c r="I173" s="155"/>
      <c r="J173" s="30"/>
      <c r="K173" s="30"/>
      <c r="L173" s="31"/>
      <c r="M173" s="156"/>
      <c r="N173" s="157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125</v>
      </c>
      <c r="AU173" s="15" t="s">
        <v>83</v>
      </c>
    </row>
    <row r="174" spans="1:65" s="2" customFormat="1" ht="21.75" customHeight="1">
      <c r="A174" s="30"/>
      <c r="B174" s="138"/>
      <c r="C174" s="139" t="s">
        <v>220</v>
      </c>
      <c r="D174" s="139" t="s">
        <v>119</v>
      </c>
      <c r="E174" s="140" t="s">
        <v>221</v>
      </c>
      <c r="F174" s="141" t="s">
        <v>222</v>
      </c>
      <c r="G174" s="142" t="s">
        <v>199</v>
      </c>
      <c r="H174" s="143">
        <v>10</v>
      </c>
      <c r="I174" s="144"/>
      <c r="J174" s="145">
        <f>ROUND(I174*H174,2)</f>
        <v>0</v>
      </c>
      <c r="K174" s="146"/>
      <c r="L174" s="31"/>
      <c r="M174" s="147" t="s">
        <v>1</v>
      </c>
      <c r="N174" s="148" t="s">
        <v>38</v>
      </c>
      <c r="O174" s="56"/>
      <c r="P174" s="149">
        <f>O174*H174</f>
        <v>0</v>
      </c>
      <c r="Q174" s="149">
        <v>2.0000000000000001E-4</v>
      </c>
      <c r="R174" s="149">
        <f>Q174*H174</f>
        <v>2E-3</v>
      </c>
      <c r="S174" s="149">
        <v>0</v>
      </c>
      <c r="T174" s="150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1" t="s">
        <v>200</v>
      </c>
      <c r="AT174" s="151" t="s">
        <v>119</v>
      </c>
      <c r="AU174" s="151" t="s">
        <v>83</v>
      </c>
      <c r="AY174" s="15" t="s">
        <v>117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5" t="s">
        <v>81</v>
      </c>
      <c r="BK174" s="152">
        <f>ROUND(I174*H174,2)</f>
        <v>0</v>
      </c>
      <c r="BL174" s="15" t="s">
        <v>200</v>
      </c>
      <c r="BM174" s="151" t="s">
        <v>223</v>
      </c>
    </row>
    <row r="175" spans="1:65" s="2" customFormat="1">
      <c r="A175" s="30"/>
      <c r="B175" s="31"/>
      <c r="C175" s="30"/>
      <c r="D175" s="153" t="s">
        <v>125</v>
      </c>
      <c r="E175" s="30"/>
      <c r="F175" s="154" t="s">
        <v>222</v>
      </c>
      <c r="G175" s="30"/>
      <c r="H175" s="30"/>
      <c r="I175" s="155"/>
      <c r="J175" s="30"/>
      <c r="K175" s="30"/>
      <c r="L175" s="31"/>
      <c r="M175" s="156"/>
      <c r="N175" s="157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125</v>
      </c>
      <c r="AU175" s="15" t="s">
        <v>83</v>
      </c>
    </row>
    <row r="176" spans="1:65" s="2" customFormat="1" ht="21.75" customHeight="1">
      <c r="A176" s="30"/>
      <c r="B176" s="138"/>
      <c r="C176" s="139" t="s">
        <v>224</v>
      </c>
      <c r="D176" s="139" t="s">
        <v>119</v>
      </c>
      <c r="E176" s="140" t="s">
        <v>225</v>
      </c>
      <c r="F176" s="141" t="s">
        <v>226</v>
      </c>
      <c r="G176" s="142" t="s">
        <v>199</v>
      </c>
      <c r="H176" s="143">
        <v>5</v>
      </c>
      <c r="I176" s="144"/>
      <c r="J176" s="145">
        <f>ROUND(I176*H176,2)</f>
        <v>0</v>
      </c>
      <c r="K176" s="146"/>
      <c r="L176" s="31"/>
      <c r="M176" s="147" t="s">
        <v>1</v>
      </c>
      <c r="N176" s="148" t="s">
        <v>38</v>
      </c>
      <c r="O176" s="56"/>
      <c r="P176" s="149">
        <f>O176*H176</f>
        <v>0</v>
      </c>
      <c r="Q176" s="149">
        <v>2.9999999999999997E-4</v>
      </c>
      <c r="R176" s="149">
        <f>Q176*H176</f>
        <v>1.4999999999999998E-3</v>
      </c>
      <c r="S176" s="149">
        <v>0</v>
      </c>
      <c r="T176" s="150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1" t="s">
        <v>200</v>
      </c>
      <c r="AT176" s="151" t="s">
        <v>119</v>
      </c>
      <c r="AU176" s="151" t="s">
        <v>83</v>
      </c>
      <c r="AY176" s="15" t="s">
        <v>117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5" t="s">
        <v>81</v>
      </c>
      <c r="BK176" s="152">
        <f>ROUND(I176*H176,2)</f>
        <v>0</v>
      </c>
      <c r="BL176" s="15" t="s">
        <v>200</v>
      </c>
      <c r="BM176" s="151" t="s">
        <v>227</v>
      </c>
    </row>
    <row r="177" spans="1:65" s="2" customFormat="1">
      <c r="A177" s="30"/>
      <c r="B177" s="31"/>
      <c r="C177" s="30"/>
      <c r="D177" s="153" t="s">
        <v>125</v>
      </c>
      <c r="E177" s="30"/>
      <c r="F177" s="154" t="s">
        <v>226</v>
      </c>
      <c r="G177" s="30"/>
      <c r="H177" s="30"/>
      <c r="I177" s="155"/>
      <c r="J177" s="30"/>
      <c r="K177" s="30"/>
      <c r="L177" s="31"/>
      <c r="M177" s="156"/>
      <c r="N177" s="157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125</v>
      </c>
      <c r="AU177" s="15" t="s">
        <v>83</v>
      </c>
    </row>
    <row r="178" spans="1:65" s="2" customFormat="1" ht="21.75" customHeight="1">
      <c r="A178" s="30"/>
      <c r="B178" s="138"/>
      <c r="C178" s="139" t="s">
        <v>228</v>
      </c>
      <c r="D178" s="139" t="s">
        <v>119</v>
      </c>
      <c r="E178" s="140" t="s">
        <v>229</v>
      </c>
      <c r="F178" s="141" t="s">
        <v>230</v>
      </c>
      <c r="G178" s="142" t="s">
        <v>199</v>
      </c>
      <c r="H178" s="143">
        <v>1</v>
      </c>
      <c r="I178" s="144"/>
      <c r="J178" s="145">
        <f>ROUND(I178*H178,2)</f>
        <v>0</v>
      </c>
      <c r="K178" s="146"/>
      <c r="L178" s="31"/>
      <c r="M178" s="147" t="s">
        <v>1</v>
      </c>
      <c r="N178" s="148" t="s">
        <v>38</v>
      </c>
      <c r="O178" s="56"/>
      <c r="P178" s="149">
        <f>O178*H178</f>
        <v>0</v>
      </c>
      <c r="Q178" s="149">
        <v>4.0000000000000002E-4</v>
      </c>
      <c r="R178" s="149">
        <f>Q178*H178</f>
        <v>4.0000000000000002E-4</v>
      </c>
      <c r="S178" s="149">
        <v>0</v>
      </c>
      <c r="T178" s="15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1" t="s">
        <v>200</v>
      </c>
      <c r="AT178" s="151" t="s">
        <v>119</v>
      </c>
      <c r="AU178" s="151" t="s">
        <v>83</v>
      </c>
      <c r="AY178" s="15" t="s">
        <v>117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5" t="s">
        <v>81</v>
      </c>
      <c r="BK178" s="152">
        <f>ROUND(I178*H178,2)</f>
        <v>0</v>
      </c>
      <c r="BL178" s="15" t="s">
        <v>200</v>
      </c>
      <c r="BM178" s="151" t="s">
        <v>231</v>
      </c>
    </row>
    <row r="179" spans="1:65" s="2" customFormat="1">
      <c r="A179" s="30"/>
      <c r="B179" s="31"/>
      <c r="C179" s="30"/>
      <c r="D179" s="153" t="s">
        <v>125</v>
      </c>
      <c r="E179" s="30"/>
      <c r="F179" s="154" t="s">
        <v>230</v>
      </c>
      <c r="G179" s="30"/>
      <c r="H179" s="30"/>
      <c r="I179" s="155"/>
      <c r="J179" s="30"/>
      <c r="K179" s="30"/>
      <c r="L179" s="31"/>
      <c r="M179" s="156"/>
      <c r="N179" s="157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5" t="s">
        <v>125</v>
      </c>
      <c r="AU179" s="15" t="s">
        <v>83</v>
      </c>
    </row>
    <row r="180" spans="1:65" s="2" customFormat="1" ht="24.2" customHeight="1">
      <c r="A180" s="30"/>
      <c r="B180" s="138"/>
      <c r="C180" s="139" t="s">
        <v>7</v>
      </c>
      <c r="D180" s="139" t="s">
        <v>119</v>
      </c>
      <c r="E180" s="140" t="s">
        <v>232</v>
      </c>
      <c r="F180" s="141" t="s">
        <v>233</v>
      </c>
      <c r="G180" s="142" t="s">
        <v>137</v>
      </c>
      <c r="H180" s="143">
        <v>1.4999999999999999E-2</v>
      </c>
      <c r="I180" s="144"/>
      <c r="J180" s="145">
        <f>ROUND(I180*H180,2)</f>
        <v>0</v>
      </c>
      <c r="K180" s="146"/>
      <c r="L180" s="31"/>
      <c r="M180" s="147" t="s">
        <v>1</v>
      </c>
      <c r="N180" s="148" t="s">
        <v>38</v>
      </c>
      <c r="O180" s="56"/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1" t="s">
        <v>200</v>
      </c>
      <c r="AT180" s="151" t="s">
        <v>119</v>
      </c>
      <c r="AU180" s="151" t="s">
        <v>83</v>
      </c>
      <c r="AY180" s="15" t="s">
        <v>117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5" t="s">
        <v>81</v>
      </c>
      <c r="BK180" s="152">
        <f>ROUND(I180*H180,2)</f>
        <v>0</v>
      </c>
      <c r="BL180" s="15" t="s">
        <v>200</v>
      </c>
      <c r="BM180" s="151" t="s">
        <v>234</v>
      </c>
    </row>
    <row r="181" spans="1:65" s="2" customFormat="1" ht="29.25">
      <c r="A181" s="30"/>
      <c r="B181" s="31"/>
      <c r="C181" s="30"/>
      <c r="D181" s="153" t="s">
        <v>125</v>
      </c>
      <c r="E181" s="30"/>
      <c r="F181" s="154" t="s">
        <v>235</v>
      </c>
      <c r="G181" s="30"/>
      <c r="H181" s="30"/>
      <c r="I181" s="155"/>
      <c r="J181" s="30"/>
      <c r="K181" s="30"/>
      <c r="L181" s="31"/>
      <c r="M181" s="156"/>
      <c r="N181" s="157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5" t="s">
        <v>125</v>
      </c>
      <c r="AU181" s="15" t="s">
        <v>83</v>
      </c>
    </row>
    <row r="182" spans="1:65" s="12" customFormat="1" ht="22.9" customHeight="1">
      <c r="B182" s="125"/>
      <c r="D182" s="126" t="s">
        <v>72</v>
      </c>
      <c r="E182" s="136" t="s">
        <v>236</v>
      </c>
      <c r="F182" s="136" t="s">
        <v>237</v>
      </c>
      <c r="I182" s="128"/>
      <c r="J182" s="137">
        <f>BK182</f>
        <v>0</v>
      </c>
      <c r="L182" s="125"/>
      <c r="M182" s="130"/>
      <c r="N182" s="131"/>
      <c r="O182" s="131"/>
      <c r="P182" s="132">
        <f>SUM(P183:P226)</f>
        <v>0</v>
      </c>
      <c r="Q182" s="131"/>
      <c r="R182" s="132">
        <f>SUM(R183:R226)</f>
        <v>2.4090000000000004E-2</v>
      </c>
      <c r="S182" s="131"/>
      <c r="T182" s="133">
        <f>SUM(T183:T226)</f>
        <v>0.1313</v>
      </c>
      <c r="AR182" s="126" t="s">
        <v>83</v>
      </c>
      <c r="AT182" s="134" t="s">
        <v>72</v>
      </c>
      <c r="AU182" s="134" t="s">
        <v>81</v>
      </c>
      <c r="AY182" s="126" t="s">
        <v>117</v>
      </c>
      <c r="BK182" s="135">
        <f>SUM(BK183:BK226)</f>
        <v>0</v>
      </c>
    </row>
    <row r="183" spans="1:65" s="2" customFormat="1" ht="16.5" customHeight="1">
      <c r="A183" s="30"/>
      <c r="B183" s="138"/>
      <c r="C183" s="139" t="s">
        <v>238</v>
      </c>
      <c r="D183" s="139" t="s">
        <v>119</v>
      </c>
      <c r="E183" s="140" t="s">
        <v>239</v>
      </c>
      <c r="F183" s="141" t="s">
        <v>240</v>
      </c>
      <c r="G183" s="142" t="s">
        <v>199</v>
      </c>
      <c r="H183" s="143">
        <v>2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38</v>
      </c>
      <c r="O183" s="56"/>
      <c r="P183" s="149">
        <f>O183*H183</f>
        <v>0</v>
      </c>
      <c r="Q183" s="149">
        <v>0</v>
      </c>
      <c r="R183" s="149">
        <f>Q183*H183</f>
        <v>0</v>
      </c>
      <c r="S183" s="149">
        <v>1.4919999999999999E-2</v>
      </c>
      <c r="T183" s="150">
        <f>S183*H183</f>
        <v>2.9839999999999998E-2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1" t="s">
        <v>200</v>
      </c>
      <c r="AT183" s="151" t="s">
        <v>119</v>
      </c>
      <c r="AU183" s="151" t="s">
        <v>83</v>
      </c>
      <c r="AY183" s="15" t="s">
        <v>117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5" t="s">
        <v>81</v>
      </c>
      <c r="BK183" s="152">
        <f>ROUND(I183*H183,2)</f>
        <v>0</v>
      </c>
      <c r="BL183" s="15" t="s">
        <v>200</v>
      </c>
      <c r="BM183" s="151" t="s">
        <v>241</v>
      </c>
    </row>
    <row r="184" spans="1:65" s="2" customFormat="1" ht="19.5">
      <c r="A184" s="30"/>
      <c r="B184" s="31"/>
      <c r="C184" s="30"/>
      <c r="D184" s="153" t="s">
        <v>125</v>
      </c>
      <c r="E184" s="30"/>
      <c r="F184" s="154" t="s">
        <v>242</v>
      </c>
      <c r="G184" s="30"/>
      <c r="H184" s="30"/>
      <c r="I184" s="155"/>
      <c r="J184" s="30"/>
      <c r="K184" s="30"/>
      <c r="L184" s="31"/>
      <c r="M184" s="156"/>
      <c r="N184" s="157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125</v>
      </c>
      <c r="AU184" s="15" t="s">
        <v>83</v>
      </c>
    </row>
    <row r="185" spans="1:65" s="2" customFormat="1" ht="16.5" customHeight="1">
      <c r="A185" s="30"/>
      <c r="B185" s="138"/>
      <c r="C185" s="139" t="s">
        <v>243</v>
      </c>
      <c r="D185" s="139" t="s">
        <v>119</v>
      </c>
      <c r="E185" s="140" t="s">
        <v>244</v>
      </c>
      <c r="F185" s="141" t="s">
        <v>245</v>
      </c>
      <c r="G185" s="142" t="s">
        <v>199</v>
      </c>
      <c r="H185" s="143">
        <v>8</v>
      </c>
      <c r="I185" s="144"/>
      <c r="J185" s="145">
        <f>ROUND(I185*H185,2)</f>
        <v>0</v>
      </c>
      <c r="K185" s="146"/>
      <c r="L185" s="31"/>
      <c r="M185" s="147" t="s">
        <v>1</v>
      </c>
      <c r="N185" s="148" t="s">
        <v>38</v>
      </c>
      <c r="O185" s="56"/>
      <c r="P185" s="149">
        <f>O185*H185</f>
        <v>0</v>
      </c>
      <c r="Q185" s="149">
        <v>0</v>
      </c>
      <c r="R185" s="149">
        <f>Q185*H185</f>
        <v>0</v>
      </c>
      <c r="S185" s="149">
        <v>2.0999999999999999E-3</v>
      </c>
      <c r="T185" s="150">
        <f>S185*H185</f>
        <v>1.6799999999999999E-2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1" t="s">
        <v>200</v>
      </c>
      <c r="AT185" s="151" t="s">
        <v>119</v>
      </c>
      <c r="AU185" s="151" t="s">
        <v>83</v>
      </c>
      <c r="AY185" s="15" t="s">
        <v>117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5" t="s">
        <v>81</v>
      </c>
      <c r="BK185" s="152">
        <f>ROUND(I185*H185,2)</f>
        <v>0</v>
      </c>
      <c r="BL185" s="15" t="s">
        <v>200</v>
      </c>
      <c r="BM185" s="151" t="s">
        <v>246</v>
      </c>
    </row>
    <row r="186" spans="1:65" s="2" customFormat="1" ht="19.5">
      <c r="A186" s="30"/>
      <c r="B186" s="31"/>
      <c r="C186" s="30"/>
      <c r="D186" s="153" t="s">
        <v>125</v>
      </c>
      <c r="E186" s="30"/>
      <c r="F186" s="154" t="s">
        <v>247</v>
      </c>
      <c r="G186" s="30"/>
      <c r="H186" s="30"/>
      <c r="I186" s="155"/>
      <c r="J186" s="30"/>
      <c r="K186" s="30"/>
      <c r="L186" s="31"/>
      <c r="M186" s="156"/>
      <c r="N186" s="157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5" t="s">
        <v>125</v>
      </c>
      <c r="AU186" s="15" t="s">
        <v>83</v>
      </c>
    </row>
    <row r="187" spans="1:65" s="2" customFormat="1" ht="16.5" customHeight="1">
      <c r="A187" s="30"/>
      <c r="B187" s="138"/>
      <c r="C187" s="139" t="s">
        <v>248</v>
      </c>
      <c r="D187" s="139" t="s">
        <v>119</v>
      </c>
      <c r="E187" s="140" t="s">
        <v>249</v>
      </c>
      <c r="F187" s="141" t="s">
        <v>250</v>
      </c>
      <c r="G187" s="142" t="s">
        <v>199</v>
      </c>
      <c r="H187" s="143">
        <v>1</v>
      </c>
      <c r="I187" s="144"/>
      <c r="J187" s="145">
        <f>ROUND(I187*H187,2)</f>
        <v>0</v>
      </c>
      <c r="K187" s="146"/>
      <c r="L187" s="31"/>
      <c r="M187" s="147" t="s">
        <v>1</v>
      </c>
      <c r="N187" s="148" t="s">
        <v>38</v>
      </c>
      <c r="O187" s="56"/>
      <c r="P187" s="149">
        <f>O187*H187</f>
        <v>0</v>
      </c>
      <c r="Q187" s="149">
        <v>0</v>
      </c>
      <c r="R187" s="149">
        <f>Q187*H187</f>
        <v>0</v>
      </c>
      <c r="S187" s="149">
        <v>1.98E-3</v>
      </c>
      <c r="T187" s="150">
        <f>S187*H187</f>
        <v>1.98E-3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1" t="s">
        <v>200</v>
      </c>
      <c r="AT187" s="151" t="s">
        <v>119</v>
      </c>
      <c r="AU187" s="151" t="s">
        <v>83</v>
      </c>
      <c r="AY187" s="15" t="s">
        <v>117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5" t="s">
        <v>81</v>
      </c>
      <c r="BK187" s="152">
        <f>ROUND(I187*H187,2)</f>
        <v>0</v>
      </c>
      <c r="BL187" s="15" t="s">
        <v>200</v>
      </c>
      <c r="BM187" s="151" t="s">
        <v>251</v>
      </c>
    </row>
    <row r="188" spans="1:65" s="2" customFormat="1" ht="19.5">
      <c r="A188" s="30"/>
      <c r="B188" s="31"/>
      <c r="C188" s="30"/>
      <c r="D188" s="153" t="s">
        <v>125</v>
      </c>
      <c r="E188" s="30"/>
      <c r="F188" s="154" t="s">
        <v>252</v>
      </c>
      <c r="G188" s="30"/>
      <c r="H188" s="30"/>
      <c r="I188" s="155"/>
      <c r="J188" s="30"/>
      <c r="K188" s="30"/>
      <c r="L188" s="31"/>
      <c r="M188" s="156"/>
      <c r="N188" s="157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5" t="s">
        <v>125</v>
      </c>
      <c r="AU188" s="15" t="s">
        <v>83</v>
      </c>
    </row>
    <row r="189" spans="1:65" s="2" customFormat="1" ht="16.5" customHeight="1">
      <c r="A189" s="30"/>
      <c r="B189" s="138"/>
      <c r="C189" s="139" t="s">
        <v>253</v>
      </c>
      <c r="D189" s="139" t="s">
        <v>119</v>
      </c>
      <c r="E189" s="140" t="s">
        <v>254</v>
      </c>
      <c r="F189" s="141" t="s">
        <v>255</v>
      </c>
      <c r="G189" s="142" t="s">
        <v>256</v>
      </c>
      <c r="H189" s="143">
        <v>9</v>
      </c>
      <c r="I189" s="144"/>
      <c r="J189" s="145">
        <f>ROUND(I189*H189,2)</f>
        <v>0</v>
      </c>
      <c r="K189" s="146"/>
      <c r="L189" s="31"/>
      <c r="M189" s="147" t="s">
        <v>1</v>
      </c>
      <c r="N189" s="148" t="s">
        <v>38</v>
      </c>
      <c r="O189" s="56"/>
      <c r="P189" s="149">
        <f>O189*H189</f>
        <v>0</v>
      </c>
      <c r="Q189" s="149">
        <v>1E-3</v>
      </c>
      <c r="R189" s="149">
        <f>Q189*H189</f>
        <v>9.0000000000000011E-3</v>
      </c>
      <c r="S189" s="149">
        <v>0</v>
      </c>
      <c r="T189" s="150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1" t="s">
        <v>200</v>
      </c>
      <c r="AT189" s="151" t="s">
        <v>119</v>
      </c>
      <c r="AU189" s="151" t="s">
        <v>83</v>
      </c>
      <c r="AY189" s="15" t="s">
        <v>117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5" t="s">
        <v>81</v>
      </c>
      <c r="BK189" s="152">
        <f>ROUND(I189*H189,2)</f>
        <v>0</v>
      </c>
      <c r="BL189" s="15" t="s">
        <v>200</v>
      </c>
      <c r="BM189" s="151" t="s">
        <v>257</v>
      </c>
    </row>
    <row r="190" spans="1:65" s="2" customFormat="1" ht="19.5">
      <c r="A190" s="30"/>
      <c r="B190" s="31"/>
      <c r="C190" s="30"/>
      <c r="D190" s="153" t="s">
        <v>125</v>
      </c>
      <c r="E190" s="30"/>
      <c r="F190" s="154" t="s">
        <v>258</v>
      </c>
      <c r="G190" s="30"/>
      <c r="H190" s="30"/>
      <c r="I190" s="155"/>
      <c r="J190" s="30"/>
      <c r="K190" s="30"/>
      <c r="L190" s="31"/>
      <c r="M190" s="156"/>
      <c r="N190" s="157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5" t="s">
        <v>125</v>
      </c>
      <c r="AU190" s="15" t="s">
        <v>83</v>
      </c>
    </row>
    <row r="191" spans="1:65" s="2" customFormat="1" ht="19.5">
      <c r="A191" s="30"/>
      <c r="B191" s="31"/>
      <c r="C191" s="30"/>
      <c r="D191" s="153" t="s">
        <v>259</v>
      </c>
      <c r="E191" s="30"/>
      <c r="F191" s="177" t="s">
        <v>260</v>
      </c>
      <c r="G191" s="30"/>
      <c r="H191" s="30"/>
      <c r="I191" s="155"/>
      <c r="J191" s="30"/>
      <c r="K191" s="30"/>
      <c r="L191" s="31"/>
      <c r="M191" s="156"/>
      <c r="N191" s="157"/>
      <c r="O191" s="56"/>
      <c r="P191" s="56"/>
      <c r="Q191" s="56"/>
      <c r="R191" s="56"/>
      <c r="S191" s="56"/>
      <c r="T191" s="57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5" t="s">
        <v>259</v>
      </c>
      <c r="AU191" s="15" t="s">
        <v>83</v>
      </c>
    </row>
    <row r="192" spans="1:65" s="2" customFormat="1" ht="16.5" customHeight="1">
      <c r="A192" s="30"/>
      <c r="B192" s="138"/>
      <c r="C192" s="139" t="s">
        <v>261</v>
      </c>
      <c r="D192" s="139" t="s">
        <v>119</v>
      </c>
      <c r="E192" s="140" t="s">
        <v>262</v>
      </c>
      <c r="F192" s="141" t="s">
        <v>263</v>
      </c>
      <c r="G192" s="142" t="s">
        <v>199</v>
      </c>
      <c r="H192" s="143">
        <v>2</v>
      </c>
      <c r="I192" s="144"/>
      <c r="J192" s="145">
        <f>ROUND(I192*H192,2)</f>
        <v>0</v>
      </c>
      <c r="K192" s="146"/>
      <c r="L192" s="31"/>
      <c r="M192" s="147" t="s">
        <v>1</v>
      </c>
      <c r="N192" s="148" t="s">
        <v>38</v>
      </c>
      <c r="O192" s="56"/>
      <c r="P192" s="149">
        <f>O192*H192</f>
        <v>0</v>
      </c>
      <c r="Q192" s="149">
        <v>2.9E-4</v>
      </c>
      <c r="R192" s="149">
        <f>Q192*H192</f>
        <v>5.8E-4</v>
      </c>
      <c r="S192" s="149">
        <v>0</v>
      </c>
      <c r="T192" s="150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1" t="s">
        <v>200</v>
      </c>
      <c r="AT192" s="151" t="s">
        <v>119</v>
      </c>
      <c r="AU192" s="151" t="s">
        <v>83</v>
      </c>
      <c r="AY192" s="15" t="s">
        <v>117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5" t="s">
        <v>81</v>
      </c>
      <c r="BK192" s="152">
        <f>ROUND(I192*H192,2)</f>
        <v>0</v>
      </c>
      <c r="BL192" s="15" t="s">
        <v>200</v>
      </c>
      <c r="BM192" s="151" t="s">
        <v>264</v>
      </c>
    </row>
    <row r="193" spans="1:65" s="2" customFormat="1">
      <c r="A193" s="30"/>
      <c r="B193" s="31"/>
      <c r="C193" s="30"/>
      <c r="D193" s="153" t="s">
        <v>125</v>
      </c>
      <c r="E193" s="30"/>
      <c r="F193" s="154" t="s">
        <v>265</v>
      </c>
      <c r="G193" s="30"/>
      <c r="H193" s="30"/>
      <c r="I193" s="155"/>
      <c r="J193" s="30"/>
      <c r="K193" s="30"/>
      <c r="L193" s="31"/>
      <c r="M193" s="156"/>
      <c r="N193" s="157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125</v>
      </c>
      <c r="AU193" s="15" t="s">
        <v>83</v>
      </c>
    </row>
    <row r="194" spans="1:65" s="2" customFormat="1" ht="16.5" customHeight="1">
      <c r="A194" s="30"/>
      <c r="B194" s="138"/>
      <c r="C194" s="139" t="s">
        <v>266</v>
      </c>
      <c r="D194" s="139" t="s">
        <v>119</v>
      </c>
      <c r="E194" s="140" t="s">
        <v>267</v>
      </c>
      <c r="F194" s="141" t="s">
        <v>268</v>
      </c>
      <c r="G194" s="142" t="s">
        <v>199</v>
      </c>
      <c r="H194" s="143">
        <v>6</v>
      </c>
      <c r="I194" s="144"/>
      <c r="J194" s="145">
        <f>ROUND(I194*H194,2)</f>
        <v>0</v>
      </c>
      <c r="K194" s="146"/>
      <c r="L194" s="31"/>
      <c r="M194" s="147" t="s">
        <v>1</v>
      </c>
      <c r="N194" s="148" t="s">
        <v>38</v>
      </c>
      <c r="O194" s="56"/>
      <c r="P194" s="149">
        <f>O194*H194</f>
        <v>0</v>
      </c>
      <c r="Q194" s="149">
        <v>3.5E-4</v>
      </c>
      <c r="R194" s="149">
        <f>Q194*H194</f>
        <v>2.0999999999999999E-3</v>
      </c>
      <c r="S194" s="149">
        <v>0</v>
      </c>
      <c r="T194" s="15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1" t="s">
        <v>200</v>
      </c>
      <c r="AT194" s="151" t="s">
        <v>119</v>
      </c>
      <c r="AU194" s="151" t="s">
        <v>83</v>
      </c>
      <c r="AY194" s="15" t="s">
        <v>117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5" t="s">
        <v>81</v>
      </c>
      <c r="BK194" s="152">
        <f>ROUND(I194*H194,2)</f>
        <v>0</v>
      </c>
      <c r="BL194" s="15" t="s">
        <v>200</v>
      </c>
      <c r="BM194" s="151" t="s">
        <v>269</v>
      </c>
    </row>
    <row r="195" spans="1:65" s="2" customFormat="1">
      <c r="A195" s="30"/>
      <c r="B195" s="31"/>
      <c r="C195" s="30"/>
      <c r="D195" s="153" t="s">
        <v>125</v>
      </c>
      <c r="E195" s="30"/>
      <c r="F195" s="154" t="s">
        <v>270</v>
      </c>
      <c r="G195" s="30"/>
      <c r="H195" s="30"/>
      <c r="I195" s="155"/>
      <c r="J195" s="30"/>
      <c r="K195" s="30"/>
      <c r="L195" s="31"/>
      <c r="M195" s="156"/>
      <c r="N195" s="157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5" t="s">
        <v>125</v>
      </c>
      <c r="AU195" s="15" t="s">
        <v>83</v>
      </c>
    </row>
    <row r="196" spans="1:65" s="2" customFormat="1" ht="16.5" customHeight="1">
      <c r="A196" s="30"/>
      <c r="B196" s="138"/>
      <c r="C196" s="139" t="s">
        <v>271</v>
      </c>
      <c r="D196" s="139" t="s">
        <v>119</v>
      </c>
      <c r="E196" s="140" t="s">
        <v>272</v>
      </c>
      <c r="F196" s="141" t="s">
        <v>273</v>
      </c>
      <c r="G196" s="142" t="s">
        <v>199</v>
      </c>
      <c r="H196" s="143">
        <v>4</v>
      </c>
      <c r="I196" s="144"/>
      <c r="J196" s="145">
        <f>ROUND(I196*H196,2)</f>
        <v>0</v>
      </c>
      <c r="K196" s="146"/>
      <c r="L196" s="31"/>
      <c r="M196" s="147" t="s">
        <v>1</v>
      </c>
      <c r="N196" s="148" t="s">
        <v>38</v>
      </c>
      <c r="O196" s="56"/>
      <c r="P196" s="149">
        <f>O196*H196</f>
        <v>0</v>
      </c>
      <c r="Q196" s="149">
        <v>5.6999999999999998E-4</v>
      </c>
      <c r="R196" s="149">
        <f>Q196*H196</f>
        <v>2.2799999999999999E-3</v>
      </c>
      <c r="S196" s="149">
        <v>0</v>
      </c>
      <c r="T196" s="15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1" t="s">
        <v>200</v>
      </c>
      <c r="AT196" s="151" t="s">
        <v>119</v>
      </c>
      <c r="AU196" s="151" t="s">
        <v>83</v>
      </c>
      <c r="AY196" s="15" t="s">
        <v>117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5" t="s">
        <v>81</v>
      </c>
      <c r="BK196" s="152">
        <f>ROUND(I196*H196,2)</f>
        <v>0</v>
      </c>
      <c r="BL196" s="15" t="s">
        <v>200</v>
      </c>
      <c r="BM196" s="151" t="s">
        <v>274</v>
      </c>
    </row>
    <row r="197" spans="1:65" s="2" customFormat="1">
      <c r="A197" s="30"/>
      <c r="B197" s="31"/>
      <c r="C197" s="30"/>
      <c r="D197" s="153" t="s">
        <v>125</v>
      </c>
      <c r="E197" s="30"/>
      <c r="F197" s="154" t="s">
        <v>275</v>
      </c>
      <c r="G197" s="30"/>
      <c r="H197" s="30"/>
      <c r="I197" s="155"/>
      <c r="J197" s="30"/>
      <c r="K197" s="30"/>
      <c r="L197" s="31"/>
      <c r="M197" s="156"/>
      <c r="N197" s="157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5" t="s">
        <v>125</v>
      </c>
      <c r="AU197" s="15" t="s">
        <v>83</v>
      </c>
    </row>
    <row r="198" spans="1:65" s="2" customFormat="1" ht="16.5" customHeight="1">
      <c r="A198" s="30"/>
      <c r="B198" s="138"/>
      <c r="C198" s="139" t="s">
        <v>276</v>
      </c>
      <c r="D198" s="139" t="s">
        <v>119</v>
      </c>
      <c r="E198" s="140" t="s">
        <v>277</v>
      </c>
      <c r="F198" s="141" t="s">
        <v>278</v>
      </c>
      <c r="G198" s="142" t="s">
        <v>199</v>
      </c>
      <c r="H198" s="143">
        <v>1</v>
      </c>
      <c r="I198" s="144"/>
      <c r="J198" s="145">
        <f>ROUND(I198*H198,2)</f>
        <v>0</v>
      </c>
      <c r="K198" s="146"/>
      <c r="L198" s="31"/>
      <c r="M198" s="147" t="s">
        <v>1</v>
      </c>
      <c r="N198" s="148" t="s">
        <v>38</v>
      </c>
      <c r="O198" s="56"/>
      <c r="P198" s="149">
        <f>O198*H198</f>
        <v>0</v>
      </c>
      <c r="Q198" s="149">
        <v>1.14E-3</v>
      </c>
      <c r="R198" s="149">
        <f>Q198*H198</f>
        <v>1.14E-3</v>
      </c>
      <c r="S198" s="149">
        <v>0</v>
      </c>
      <c r="T198" s="150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1" t="s">
        <v>200</v>
      </c>
      <c r="AT198" s="151" t="s">
        <v>119</v>
      </c>
      <c r="AU198" s="151" t="s">
        <v>83</v>
      </c>
      <c r="AY198" s="15" t="s">
        <v>117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5" t="s">
        <v>81</v>
      </c>
      <c r="BK198" s="152">
        <f>ROUND(I198*H198,2)</f>
        <v>0</v>
      </c>
      <c r="BL198" s="15" t="s">
        <v>200</v>
      </c>
      <c r="BM198" s="151" t="s">
        <v>279</v>
      </c>
    </row>
    <row r="199" spans="1:65" s="2" customFormat="1">
      <c r="A199" s="30"/>
      <c r="B199" s="31"/>
      <c r="C199" s="30"/>
      <c r="D199" s="153" t="s">
        <v>125</v>
      </c>
      <c r="E199" s="30"/>
      <c r="F199" s="154" t="s">
        <v>280</v>
      </c>
      <c r="G199" s="30"/>
      <c r="H199" s="30"/>
      <c r="I199" s="155"/>
      <c r="J199" s="30"/>
      <c r="K199" s="30"/>
      <c r="L199" s="31"/>
      <c r="M199" s="156"/>
      <c r="N199" s="157"/>
      <c r="O199" s="56"/>
      <c r="P199" s="56"/>
      <c r="Q199" s="56"/>
      <c r="R199" s="56"/>
      <c r="S199" s="56"/>
      <c r="T199" s="57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5" t="s">
        <v>125</v>
      </c>
      <c r="AU199" s="15" t="s">
        <v>83</v>
      </c>
    </row>
    <row r="200" spans="1:65" s="2" customFormat="1" ht="16.5" customHeight="1">
      <c r="A200" s="30"/>
      <c r="B200" s="138"/>
      <c r="C200" s="139" t="s">
        <v>281</v>
      </c>
      <c r="D200" s="139" t="s">
        <v>119</v>
      </c>
      <c r="E200" s="140" t="s">
        <v>282</v>
      </c>
      <c r="F200" s="141" t="s">
        <v>283</v>
      </c>
      <c r="G200" s="142" t="s">
        <v>256</v>
      </c>
      <c r="H200" s="143">
        <v>4</v>
      </c>
      <c r="I200" s="144"/>
      <c r="J200" s="145">
        <f>ROUND(I200*H200,2)</f>
        <v>0</v>
      </c>
      <c r="K200" s="146"/>
      <c r="L200" s="31"/>
      <c r="M200" s="147" t="s">
        <v>1</v>
      </c>
      <c r="N200" s="148" t="s">
        <v>38</v>
      </c>
      <c r="O200" s="56"/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1" t="s">
        <v>200</v>
      </c>
      <c r="AT200" s="151" t="s">
        <v>119</v>
      </c>
      <c r="AU200" s="151" t="s">
        <v>83</v>
      </c>
      <c r="AY200" s="15" t="s">
        <v>117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5" t="s">
        <v>81</v>
      </c>
      <c r="BK200" s="152">
        <f>ROUND(I200*H200,2)</f>
        <v>0</v>
      </c>
      <c r="BL200" s="15" t="s">
        <v>200</v>
      </c>
      <c r="BM200" s="151" t="s">
        <v>284</v>
      </c>
    </row>
    <row r="201" spans="1:65" s="2" customFormat="1" ht="19.5">
      <c r="A201" s="30"/>
      <c r="B201" s="31"/>
      <c r="C201" s="30"/>
      <c r="D201" s="153" t="s">
        <v>125</v>
      </c>
      <c r="E201" s="30"/>
      <c r="F201" s="154" t="s">
        <v>285</v>
      </c>
      <c r="G201" s="30"/>
      <c r="H201" s="30"/>
      <c r="I201" s="155"/>
      <c r="J201" s="30"/>
      <c r="K201" s="30"/>
      <c r="L201" s="31"/>
      <c r="M201" s="156"/>
      <c r="N201" s="157"/>
      <c r="O201" s="56"/>
      <c r="P201" s="56"/>
      <c r="Q201" s="56"/>
      <c r="R201" s="56"/>
      <c r="S201" s="56"/>
      <c r="T201" s="57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5" t="s">
        <v>125</v>
      </c>
      <c r="AU201" s="15" t="s">
        <v>83</v>
      </c>
    </row>
    <row r="202" spans="1:65" s="2" customFormat="1" ht="16.5" customHeight="1">
      <c r="A202" s="30"/>
      <c r="B202" s="138"/>
      <c r="C202" s="139" t="s">
        <v>286</v>
      </c>
      <c r="D202" s="139" t="s">
        <v>119</v>
      </c>
      <c r="E202" s="140" t="s">
        <v>287</v>
      </c>
      <c r="F202" s="141" t="s">
        <v>288</v>
      </c>
      <c r="G202" s="142" t="s">
        <v>256</v>
      </c>
      <c r="H202" s="143">
        <v>2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38</v>
      </c>
      <c r="O202" s="56"/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1" t="s">
        <v>200</v>
      </c>
      <c r="AT202" s="151" t="s">
        <v>119</v>
      </c>
      <c r="AU202" s="151" t="s">
        <v>83</v>
      </c>
      <c r="AY202" s="15" t="s">
        <v>117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5" t="s">
        <v>81</v>
      </c>
      <c r="BK202" s="152">
        <f>ROUND(I202*H202,2)</f>
        <v>0</v>
      </c>
      <c r="BL202" s="15" t="s">
        <v>200</v>
      </c>
      <c r="BM202" s="151" t="s">
        <v>289</v>
      </c>
    </row>
    <row r="203" spans="1:65" s="2" customFormat="1" ht="19.5">
      <c r="A203" s="30"/>
      <c r="B203" s="31"/>
      <c r="C203" s="30"/>
      <c r="D203" s="153" t="s">
        <v>125</v>
      </c>
      <c r="E203" s="30"/>
      <c r="F203" s="154" t="s">
        <v>290</v>
      </c>
      <c r="G203" s="30"/>
      <c r="H203" s="30"/>
      <c r="I203" s="155"/>
      <c r="J203" s="30"/>
      <c r="K203" s="30"/>
      <c r="L203" s="31"/>
      <c r="M203" s="156"/>
      <c r="N203" s="157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5" t="s">
        <v>125</v>
      </c>
      <c r="AU203" s="15" t="s">
        <v>83</v>
      </c>
    </row>
    <row r="204" spans="1:65" s="2" customFormat="1" ht="16.5" customHeight="1">
      <c r="A204" s="30"/>
      <c r="B204" s="138"/>
      <c r="C204" s="139" t="s">
        <v>291</v>
      </c>
      <c r="D204" s="139" t="s">
        <v>119</v>
      </c>
      <c r="E204" s="140" t="s">
        <v>292</v>
      </c>
      <c r="F204" s="141" t="s">
        <v>293</v>
      </c>
      <c r="G204" s="142" t="s">
        <v>256</v>
      </c>
      <c r="H204" s="143">
        <v>4</v>
      </c>
      <c r="I204" s="144"/>
      <c r="J204" s="145">
        <f>ROUND(I204*H204,2)</f>
        <v>0</v>
      </c>
      <c r="K204" s="146"/>
      <c r="L204" s="31"/>
      <c r="M204" s="147" t="s">
        <v>1</v>
      </c>
      <c r="N204" s="148" t="s">
        <v>38</v>
      </c>
      <c r="O204" s="56"/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1" t="s">
        <v>200</v>
      </c>
      <c r="AT204" s="151" t="s">
        <v>119</v>
      </c>
      <c r="AU204" s="151" t="s">
        <v>83</v>
      </c>
      <c r="AY204" s="15" t="s">
        <v>117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5" t="s">
        <v>81</v>
      </c>
      <c r="BK204" s="152">
        <f>ROUND(I204*H204,2)</f>
        <v>0</v>
      </c>
      <c r="BL204" s="15" t="s">
        <v>200</v>
      </c>
      <c r="BM204" s="151" t="s">
        <v>294</v>
      </c>
    </row>
    <row r="205" spans="1:65" s="2" customFormat="1" ht="19.5">
      <c r="A205" s="30"/>
      <c r="B205" s="31"/>
      <c r="C205" s="30"/>
      <c r="D205" s="153" t="s">
        <v>125</v>
      </c>
      <c r="E205" s="30"/>
      <c r="F205" s="154" t="s">
        <v>295</v>
      </c>
      <c r="G205" s="30"/>
      <c r="H205" s="30"/>
      <c r="I205" s="155"/>
      <c r="J205" s="30"/>
      <c r="K205" s="30"/>
      <c r="L205" s="31"/>
      <c r="M205" s="156"/>
      <c r="N205" s="157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125</v>
      </c>
      <c r="AU205" s="15" t="s">
        <v>83</v>
      </c>
    </row>
    <row r="206" spans="1:65" s="2" customFormat="1" ht="21.75" customHeight="1">
      <c r="A206" s="30"/>
      <c r="B206" s="138"/>
      <c r="C206" s="139" t="s">
        <v>296</v>
      </c>
      <c r="D206" s="139" t="s">
        <v>119</v>
      </c>
      <c r="E206" s="140" t="s">
        <v>297</v>
      </c>
      <c r="F206" s="141" t="s">
        <v>298</v>
      </c>
      <c r="G206" s="142" t="s">
        <v>256</v>
      </c>
      <c r="H206" s="143">
        <v>2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38</v>
      </c>
      <c r="O206" s="56"/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1" t="s">
        <v>200</v>
      </c>
      <c r="AT206" s="151" t="s">
        <v>119</v>
      </c>
      <c r="AU206" s="151" t="s">
        <v>83</v>
      </c>
      <c r="AY206" s="15" t="s">
        <v>117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5" t="s">
        <v>81</v>
      </c>
      <c r="BK206" s="152">
        <f>ROUND(I206*H206,2)</f>
        <v>0</v>
      </c>
      <c r="BL206" s="15" t="s">
        <v>200</v>
      </c>
      <c r="BM206" s="151" t="s">
        <v>299</v>
      </c>
    </row>
    <row r="207" spans="1:65" s="2" customFormat="1" ht="19.5">
      <c r="A207" s="30"/>
      <c r="B207" s="31"/>
      <c r="C207" s="30"/>
      <c r="D207" s="153" t="s">
        <v>125</v>
      </c>
      <c r="E207" s="30"/>
      <c r="F207" s="154" t="s">
        <v>300</v>
      </c>
      <c r="G207" s="30"/>
      <c r="H207" s="30"/>
      <c r="I207" s="155"/>
      <c r="J207" s="30"/>
      <c r="K207" s="30"/>
      <c r="L207" s="31"/>
      <c r="M207" s="156"/>
      <c r="N207" s="157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5" t="s">
        <v>125</v>
      </c>
      <c r="AU207" s="15" t="s">
        <v>83</v>
      </c>
    </row>
    <row r="208" spans="1:65" s="2" customFormat="1" ht="16.5" customHeight="1">
      <c r="A208" s="30"/>
      <c r="B208" s="138"/>
      <c r="C208" s="139" t="s">
        <v>301</v>
      </c>
      <c r="D208" s="139" t="s">
        <v>119</v>
      </c>
      <c r="E208" s="140" t="s">
        <v>302</v>
      </c>
      <c r="F208" s="141" t="s">
        <v>303</v>
      </c>
      <c r="G208" s="142" t="s">
        <v>256</v>
      </c>
      <c r="H208" s="143">
        <v>3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38</v>
      </c>
      <c r="O208" s="56"/>
      <c r="P208" s="149">
        <f>O208*H208</f>
        <v>0</v>
      </c>
      <c r="Q208" s="149">
        <v>0</v>
      </c>
      <c r="R208" s="149">
        <f>Q208*H208</f>
        <v>0</v>
      </c>
      <c r="S208" s="149">
        <v>2.7560000000000001E-2</v>
      </c>
      <c r="T208" s="150">
        <f>S208*H208</f>
        <v>8.2680000000000003E-2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1" t="s">
        <v>200</v>
      </c>
      <c r="AT208" s="151" t="s">
        <v>119</v>
      </c>
      <c r="AU208" s="151" t="s">
        <v>83</v>
      </c>
      <c r="AY208" s="15" t="s">
        <v>117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5" t="s">
        <v>81</v>
      </c>
      <c r="BK208" s="152">
        <f>ROUND(I208*H208,2)</f>
        <v>0</v>
      </c>
      <c r="BL208" s="15" t="s">
        <v>200</v>
      </c>
      <c r="BM208" s="151" t="s">
        <v>304</v>
      </c>
    </row>
    <row r="209" spans="1:65" s="2" customFormat="1">
      <c r="A209" s="30"/>
      <c r="B209" s="31"/>
      <c r="C209" s="30"/>
      <c r="D209" s="153" t="s">
        <v>125</v>
      </c>
      <c r="E209" s="30"/>
      <c r="F209" s="154" t="s">
        <v>305</v>
      </c>
      <c r="G209" s="30"/>
      <c r="H209" s="30"/>
      <c r="I209" s="155"/>
      <c r="J209" s="30"/>
      <c r="K209" s="30"/>
      <c r="L209" s="31"/>
      <c r="M209" s="156"/>
      <c r="N209" s="157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5" t="s">
        <v>125</v>
      </c>
      <c r="AU209" s="15" t="s">
        <v>83</v>
      </c>
    </row>
    <row r="210" spans="1:65" s="2" customFormat="1" ht="24.2" customHeight="1">
      <c r="A210" s="30"/>
      <c r="B210" s="138"/>
      <c r="C210" s="139" t="s">
        <v>306</v>
      </c>
      <c r="D210" s="139" t="s">
        <v>119</v>
      </c>
      <c r="E210" s="140" t="s">
        <v>307</v>
      </c>
      <c r="F210" s="141" t="s">
        <v>308</v>
      </c>
      <c r="G210" s="142" t="s">
        <v>256</v>
      </c>
      <c r="H210" s="143">
        <v>4</v>
      </c>
      <c r="I210" s="144"/>
      <c r="J210" s="145">
        <f>ROUND(I210*H210,2)</f>
        <v>0</v>
      </c>
      <c r="K210" s="146"/>
      <c r="L210" s="31"/>
      <c r="M210" s="147" t="s">
        <v>1</v>
      </c>
      <c r="N210" s="148" t="s">
        <v>38</v>
      </c>
      <c r="O210" s="56"/>
      <c r="P210" s="149">
        <f>O210*H210</f>
        <v>0</v>
      </c>
      <c r="Q210" s="149">
        <v>8.9999999999999998E-4</v>
      </c>
      <c r="R210" s="149">
        <f>Q210*H210</f>
        <v>3.5999999999999999E-3</v>
      </c>
      <c r="S210" s="149">
        <v>0</v>
      </c>
      <c r="T210" s="150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1" t="s">
        <v>200</v>
      </c>
      <c r="AT210" s="151" t="s">
        <v>119</v>
      </c>
      <c r="AU210" s="151" t="s">
        <v>83</v>
      </c>
      <c r="AY210" s="15" t="s">
        <v>117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5" t="s">
        <v>81</v>
      </c>
      <c r="BK210" s="152">
        <f>ROUND(I210*H210,2)</f>
        <v>0</v>
      </c>
      <c r="BL210" s="15" t="s">
        <v>200</v>
      </c>
      <c r="BM210" s="151" t="s">
        <v>309</v>
      </c>
    </row>
    <row r="211" spans="1:65" s="2" customFormat="1" ht="19.5">
      <c r="A211" s="30"/>
      <c r="B211" s="31"/>
      <c r="C211" s="30"/>
      <c r="D211" s="153" t="s">
        <v>125</v>
      </c>
      <c r="E211" s="30"/>
      <c r="F211" s="154" t="s">
        <v>310</v>
      </c>
      <c r="G211" s="30"/>
      <c r="H211" s="30"/>
      <c r="I211" s="155"/>
      <c r="J211" s="30"/>
      <c r="K211" s="30"/>
      <c r="L211" s="31"/>
      <c r="M211" s="156"/>
      <c r="N211" s="157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5" t="s">
        <v>125</v>
      </c>
      <c r="AU211" s="15" t="s">
        <v>83</v>
      </c>
    </row>
    <row r="212" spans="1:65" s="2" customFormat="1" ht="24.2" customHeight="1">
      <c r="A212" s="30"/>
      <c r="B212" s="138"/>
      <c r="C212" s="139" t="s">
        <v>311</v>
      </c>
      <c r="D212" s="139" t="s">
        <v>119</v>
      </c>
      <c r="E212" s="140" t="s">
        <v>312</v>
      </c>
      <c r="F212" s="141" t="s">
        <v>313</v>
      </c>
      <c r="G212" s="142" t="s">
        <v>256</v>
      </c>
      <c r="H212" s="143">
        <v>1</v>
      </c>
      <c r="I212" s="144"/>
      <c r="J212" s="145">
        <f>ROUND(I212*H212,2)</f>
        <v>0</v>
      </c>
      <c r="K212" s="146"/>
      <c r="L212" s="31"/>
      <c r="M212" s="147" t="s">
        <v>1</v>
      </c>
      <c r="N212" s="148" t="s">
        <v>38</v>
      </c>
      <c r="O212" s="56"/>
      <c r="P212" s="149">
        <f>O212*H212</f>
        <v>0</v>
      </c>
      <c r="Q212" s="149">
        <v>5.2399999999999999E-3</v>
      </c>
      <c r="R212" s="149">
        <f>Q212*H212</f>
        <v>5.2399999999999999E-3</v>
      </c>
      <c r="S212" s="149">
        <v>0</v>
      </c>
      <c r="T212" s="15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1" t="s">
        <v>200</v>
      </c>
      <c r="AT212" s="151" t="s">
        <v>119</v>
      </c>
      <c r="AU212" s="151" t="s">
        <v>83</v>
      </c>
      <c r="AY212" s="15" t="s">
        <v>117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5" t="s">
        <v>81</v>
      </c>
      <c r="BK212" s="152">
        <f>ROUND(I212*H212,2)</f>
        <v>0</v>
      </c>
      <c r="BL212" s="15" t="s">
        <v>200</v>
      </c>
      <c r="BM212" s="151" t="s">
        <v>314</v>
      </c>
    </row>
    <row r="213" spans="1:65" s="2" customFormat="1" ht="19.5">
      <c r="A213" s="30"/>
      <c r="B213" s="31"/>
      <c r="C213" s="30"/>
      <c r="D213" s="153" t="s">
        <v>125</v>
      </c>
      <c r="E213" s="30"/>
      <c r="F213" s="154" t="s">
        <v>315</v>
      </c>
      <c r="G213" s="30"/>
      <c r="H213" s="30"/>
      <c r="I213" s="155"/>
      <c r="J213" s="30"/>
      <c r="K213" s="30"/>
      <c r="L213" s="31"/>
      <c r="M213" s="156"/>
      <c r="N213" s="157"/>
      <c r="O213" s="56"/>
      <c r="P213" s="56"/>
      <c r="Q213" s="56"/>
      <c r="R213" s="56"/>
      <c r="S213" s="56"/>
      <c r="T213" s="57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5" t="s">
        <v>125</v>
      </c>
      <c r="AU213" s="15" t="s">
        <v>83</v>
      </c>
    </row>
    <row r="214" spans="1:65" s="2" customFormat="1" ht="39">
      <c r="A214" s="30"/>
      <c r="B214" s="31"/>
      <c r="C214" s="30"/>
      <c r="D214" s="153" t="s">
        <v>259</v>
      </c>
      <c r="E214" s="30"/>
      <c r="F214" s="177" t="s">
        <v>316</v>
      </c>
      <c r="G214" s="30"/>
      <c r="H214" s="30"/>
      <c r="I214" s="155"/>
      <c r="J214" s="30"/>
      <c r="K214" s="30"/>
      <c r="L214" s="31"/>
      <c r="M214" s="156"/>
      <c r="N214" s="157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5" t="s">
        <v>259</v>
      </c>
      <c r="AU214" s="15" t="s">
        <v>83</v>
      </c>
    </row>
    <row r="215" spans="1:65" s="2" customFormat="1" ht="16.5" customHeight="1">
      <c r="A215" s="30"/>
      <c r="B215" s="138"/>
      <c r="C215" s="139" t="s">
        <v>317</v>
      </c>
      <c r="D215" s="139" t="s">
        <v>119</v>
      </c>
      <c r="E215" s="140" t="s">
        <v>318</v>
      </c>
      <c r="F215" s="141" t="s">
        <v>319</v>
      </c>
      <c r="G215" s="142" t="s">
        <v>256</v>
      </c>
      <c r="H215" s="143">
        <v>1</v>
      </c>
      <c r="I215" s="144"/>
      <c r="J215" s="145">
        <f>ROUND(I215*H215,2)</f>
        <v>0</v>
      </c>
      <c r="K215" s="146"/>
      <c r="L215" s="31"/>
      <c r="M215" s="147" t="s">
        <v>1</v>
      </c>
      <c r="N215" s="148" t="s">
        <v>38</v>
      </c>
      <c r="O215" s="56"/>
      <c r="P215" s="149">
        <f>O215*H215</f>
        <v>0</v>
      </c>
      <c r="Q215" s="149">
        <v>1.4999999999999999E-4</v>
      </c>
      <c r="R215" s="149">
        <f>Q215*H215</f>
        <v>1.4999999999999999E-4</v>
      </c>
      <c r="S215" s="149">
        <v>0</v>
      </c>
      <c r="T215" s="15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1" t="s">
        <v>200</v>
      </c>
      <c r="AT215" s="151" t="s">
        <v>119</v>
      </c>
      <c r="AU215" s="151" t="s">
        <v>83</v>
      </c>
      <c r="AY215" s="15" t="s">
        <v>117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5" t="s">
        <v>81</v>
      </c>
      <c r="BK215" s="152">
        <f>ROUND(I215*H215,2)</f>
        <v>0</v>
      </c>
      <c r="BL215" s="15" t="s">
        <v>200</v>
      </c>
      <c r="BM215" s="151" t="s">
        <v>320</v>
      </c>
    </row>
    <row r="216" spans="1:65" s="2" customFormat="1">
      <c r="A216" s="30"/>
      <c r="B216" s="31"/>
      <c r="C216" s="30"/>
      <c r="D216" s="153" t="s">
        <v>125</v>
      </c>
      <c r="E216" s="30"/>
      <c r="F216" s="154" t="s">
        <v>321</v>
      </c>
      <c r="G216" s="30"/>
      <c r="H216" s="30"/>
      <c r="I216" s="155"/>
      <c r="J216" s="30"/>
      <c r="K216" s="30"/>
      <c r="L216" s="31"/>
      <c r="M216" s="156"/>
      <c r="N216" s="157"/>
      <c r="O216" s="56"/>
      <c r="P216" s="56"/>
      <c r="Q216" s="56"/>
      <c r="R216" s="56"/>
      <c r="S216" s="56"/>
      <c r="T216" s="57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5" t="s">
        <v>125</v>
      </c>
      <c r="AU216" s="15" t="s">
        <v>83</v>
      </c>
    </row>
    <row r="217" spans="1:65" s="2" customFormat="1" ht="21.75" customHeight="1">
      <c r="A217" s="30"/>
      <c r="B217" s="138"/>
      <c r="C217" s="139" t="s">
        <v>322</v>
      </c>
      <c r="D217" s="139" t="s">
        <v>119</v>
      </c>
      <c r="E217" s="140" t="s">
        <v>323</v>
      </c>
      <c r="F217" s="141" t="s">
        <v>324</v>
      </c>
      <c r="G217" s="142" t="s">
        <v>199</v>
      </c>
      <c r="H217" s="143">
        <v>4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38</v>
      </c>
      <c r="O217" s="56"/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1" t="s">
        <v>200</v>
      </c>
      <c r="AT217" s="151" t="s">
        <v>119</v>
      </c>
      <c r="AU217" s="151" t="s">
        <v>83</v>
      </c>
      <c r="AY217" s="15" t="s">
        <v>117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5" t="s">
        <v>81</v>
      </c>
      <c r="BK217" s="152">
        <f>ROUND(I217*H217,2)</f>
        <v>0</v>
      </c>
      <c r="BL217" s="15" t="s">
        <v>200</v>
      </c>
      <c r="BM217" s="151" t="s">
        <v>325</v>
      </c>
    </row>
    <row r="218" spans="1:65" s="2" customFormat="1">
      <c r="A218" s="30"/>
      <c r="B218" s="31"/>
      <c r="C218" s="30"/>
      <c r="D218" s="153" t="s">
        <v>125</v>
      </c>
      <c r="E218" s="30"/>
      <c r="F218" s="154" t="s">
        <v>326</v>
      </c>
      <c r="G218" s="30"/>
      <c r="H218" s="30"/>
      <c r="I218" s="155"/>
      <c r="J218" s="30"/>
      <c r="K218" s="30"/>
      <c r="L218" s="31"/>
      <c r="M218" s="156"/>
      <c r="N218" s="157"/>
      <c r="O218" s="56"/>
      <c r="P218" s="56"/>
      <c r="Q218" s="56"/>
      <c r="R218" s="56"/>
      <c r="S218" s="56"/>
      <c r="T218" s="57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5" t="s">
        <v>125</v>
      </c>
      <c r="AU218" s="15" t="s">
        <v>83</v>
      </c>
    </row>
    <row r="219" spans="1:65" s="2" customFormat="1" ht="24.2" customHeight="1">
      <c r="A219" s="30"/>
      <c r="B219" s="138"/>
      <c r="C219" s="139" t="s">
        <v>327</v>
      </c>
      <c r="D219" s="139" t="s">
        <v>119</v>
      </c>
      <c r="E219" s="140" t="s">
        <v>328</v>
      </c>
      <c r="F219" s="141" t="s">
        <v>329</v>
      </c>
      <c r="G219" s="142" t="s">
        <v>137</v>
      </c>
      <c r="H219" s="143">
        <v>0.13100000000000001</v>
      </c>
      <c r="I219" s="144"/>
      <c r="J219" s="145">
        <f>ROUND(I219*H219,2)</f>
        <v>0</v>
      </c>
      <c r="K219" s="146"/>
      <c r="L219" s="31"/>
      <c r="M219" s="147" t="s">
        <v>1</v>
      </c>
      <c r="N219" s="148" t="s">
        <v>38</v>
      </c>
      <c r="O219" s="56"/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1" t="s">
        <v>200</v>
      </c>
      <c r="AT219" s="151" t="s">
        <v>119</v>
      </c>
      <c r="AU219" s="151" t="s">
        <v>83</v>
      </c>
      <c r="AY219" s="15" t="s">
        <v>117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5" t="s">
        <v>81</v>
      </c>
      <c r="BK219" s="152">
        <f>ROUND(I219*H219,2)</f>
        <v>0</v>
      </c>
      <c r="BL219" s="15" t="s">
        <v>200</v>
      </c>
      <c r="BM219" s="151" t="s">
        <v>330</v>
      </c>
    </row>
    <row r="220" spans="1:65" s="2" customFormat="1" ht="19.5">
      <c r="A220" s="30"/>
      <c r="B220" s="31"/>
      <c r="C220" s="30"/>
      <c r="D220" s="153" t="s">
        <v>125</v>
      </c>
      <c r="E220" s="30"/>
      <c r="F220" s="154" t="s">
        <v>331</v>
      </c>
      <c r="G220" s="30"/>
      <c r="H220" s="30"/>
      <c r="I220" s="155"/>
      <c r="J220" s="30"/>
      <c r="K220" s="30"/>
      <c r="L220" s="31"/>
      <c r="M220" s="156"/>
      <c r="N220" s="157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5" t="s">
        <v>125</v>
      </c>
      <c r="AU220" s="15" t="s">
        <v>83</v>
      </c>
    </row>
    <row r="221" spans="1:65" s="2" customFormat="1" ht="16.5" customHeight="1">
      <c r="A221" s="30"/>
      <c r="B221" s="138"/>
      <c r="C221" s="139" t="s">
        <v>332</v>
      </c>
      <c r="D221" s="139" t="s">
        <v>119</v>
      </c>
      <c r="E221" s="140" t="s">
        <v>333</v>
      </c>
      <c r="F221" s="141" t="s">
        <v>334</v>
      </c>
      <c r="G221" s="142" t="s">
        <v>199</v>
      </c>
      <c r="H221" s="143">
        <v>9</v>
      </c>
      <c r="I221" s="144"/>
      <c r="J221" s="145">
        <f>ROUND(I221*H221,2)</f>
        <v>0</v>
      </c>
      <c r="K221" s="146"/>
      <c r="L221" s="31"/>
      <c r="M221" s="147" t="s">
        <v>1</v>
      </c>
      <c r="N221" s="148" t="s">
        <v>38</v>
      </c>
      <c r="O221" s="56"/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1" t="s">
        <v>200</v>
      </c>
      <c r="AT221" s="151" t="s">
        <v>119</v>
      </c>
      <c r="AU221" s="151" t="s">
        <v>83</v>
      </c>
      <c r="AY221" s="15" t="s">
        <v>117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5" t="s">
        <v>81</v>
      </c>
      <c r="BK221" s="152">
        <f>ROUND(I221*H221,2)</f>
        <v>0</v>
      </c>
      <c r="BL221" s="15" t="s">
        <v>200</v>
      </c>
      <c r="BM221" s="151" t="s">
        <v>335</v>
      </c>
    </row>
    <row r="222" spans="1:65" s="2" customFormat="1">
      <c r="A222" s="30"/>
      <c r="B222" s="31"/>
      <c r="C222" s="30"/>
      <c r="D222" s="153" t="s">
        <v>125</v>
      </c>
      <c r="E222" s="30"/>
      <c r="F222" s="154" t="s">
        <v>334</v>
      </c>
      <c r="G222" s="30"/>
      <c r="H222" s="30"/>
      <c r="I222" s="155"/>
      <c r="J222" s="30"/>
      <c r="K222" s="30"/>
      <c r="L222" s="31"/>
      <c r="M222" s="156"/>
      <c r="N222" s="157"/>
      <c r="O222" s="56"/>
      <c r="P222" s="56"/>
      <c r="Q222" s="56"/>
      <c r="R222" s="56"/>
      <c r="S222" s="56"/>
      <c r="T222" s="57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5" t="s">
        <v>125</v>
      </c>
      <c r="AU222" s="15" t="s">
        <v>83</v>
      </c>
    </row>
    <row r="223" spans="1:65" s="2" customFormat="1" ht="16.5" customHeight="1">
      <c r="A223" s="30"/>
      <c r="B223" s="138"/>
      <c r="C223" s="139" t="s">
        <v>336</v>
      </c>
      <c r="D223" s="139" t="s">
        <v>119</v>
      </c>
      <c r="E223" s="140" t="s">
        <v>337</v>
      </c>
      <c r="F223" s="141" t="s">
        <v>338</v>
      </c>
      <c r="G223" s="142" t="s">
        <v>199</v>
      </c>
      <c r="H223" s="143">
        <v>20</v>
      </c>
      <c r="I223" s="144"/>
      <c r="J223" s="145">
        <f>ROUND(I223*H223,2)</f>
        <v>0</v>
      </c>
      <c r="K223" s="146"/>
      <c r="L223" s="31"/>
      <c r="M223" s="147" t="s">
        <v>1</v>
      </c>
      <c r="N223" s="148" t="s">
        <v>38</v>
      </c>
      <c r="O223" s="56"/>
      <c r="P223" s="149">
        <f>O223*H223</f>
        <v>0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1" t="s">
        <v>200</v>
      </c>
      <c r="AT223" s="151" t="s">
        <v>119</v>
      </c>
      <c r="AU223" s="151" t="s">
        <v>83</v>
      </c>
      <c r="AY223" s="15" t="s">
        <v>117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5" t="s">
        <v>81</v>
      </c>
      <c r="BK223" s="152">
        <f>ROUND(I223*H223,2)</f>
        <v>0</v>
      </c>
      <c r="BL223" s="15" t="s">
        <v>200</v>
      </c>
      <c r="BM223" s="151" t="s">
        <v>339</v>
      </c>
    </row>
    <row r="224" spans="1:65" s="2" customFormat="1">
      <c r="A224" s="30"/>
      <c r="B224" s="31"/>
      <c r="C224" s="30"/>
      <c r="D224" s="153" t="s">
        <v>125</v>
      </c>
      <c r="E224" s="30"/>
      <c r="F224" s="154" t="s">
        <v>340</v>
      </c>
      <c r="G224" s="30"/>
      <c r="H224" s="30"/>
      <c r="I224" s="155"/>
      <c r="J224" s="30"/>
      <c r="K224" s="30"/>
      <c r="L224" s="31"/>
      <c r="M224" s="156"/>
      <c r="N224" s="157"/>
      <c r="O224" s="56"/>
      <c r="P224" s="56"/>
      <c r="Q224" s="56"/>
      <c r="R224" s="56"/>
      <c r="S224" s="56"/>
      <c r="T224" s="57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5" t="s">
        <v>125</v>
      </c>
      <c r="AU224" s="15" t="s">
        <v>83</v>
      </c>
    </row>
    <row r="225" spans="1:65" s="2" customFormat="1" ht="24.2" customHeight="1">
      <c r="A225" s="30"/>
      <c r="B225" s="138"/>
      <c r="C225" s="139" t="s">
        <v>341</v>
      </c>
      <c r="D225" s="139" t="s">
        <v>119</v>
      </c>
      <c r="E225" s="140" t="s">
        <v>342</v>
      </c>
      <c r="F225" s="141" t="s">
        <v>343</v>
      </c>
      <c r="G225" s="142" t="s">
        <v>137</v>
      </c>
      <c r="H225" s="143">
        <v>2.4E-2</v>
      </c>
      <c r="I225" s="144"/>
      <c r="J225" s="145">
        <f>ROUND(I225*H225,2)</f>
        <v>0</v>
      </c>
      <c r="K225" s="146"/>
      <c r="L225" s="31"/>
      <c r="M225" s="147" t="s">
        <v>1</v>
      </c>
      <c r="N225" s="148" t="s">
        <v>38</v>
      </c>
      <c r="O225" s="56"/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1" t="s">
        <v>200</v>
      </c>
      <c r="AT225" s="151" t="s">
        <v>119</v>
      </c>
      <c r="AU225" s="151" t="s">
        <v>83</v>
      </c>
      <c r="AY225" s="15" t="s">
        <v>117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5" t="s">
        <v>81</v>
      </c>
      <c r="BK225" s="152">
        <f>ROUND(I225*H225,2)</f>
        <v>0</v>
      </c>
      <c r="BL225" s="15" t="s">
        <v>200</v>
      </c>
      <c r="BM225" s="151" t="s">
        <v>344</v>
      </c>
    </row>
    <row r="226" spans="1:65" s="2" customFormat="1" ht="29.25">
      <c r="A226" s="30"/>
      <c r="B226" s="31"/>
      <c r="C226" s="30"/>
      <c r="D226" s="153" t="s">
        <v>125</v>
      </c>
      <c r="E226" s="30"/>
      <c r="F226" s="154" t="s">
        <v>345</v>
      </c>
      <c r="G226" s="30"/>
      <c r="H226" s="30"/>
      <c r="I226" s="155"/>
      <c r="J226" s="30"/>
      <c r="K226" s="30"/>
      <c r="L226" s="31"/>
      <c r="M226" s="156"/>
      <c r="N226" s="157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5" t="s">
        <v>125</v>
      </c>
      <c r="AU226" s="15" t="s">
        <v>83</v>
      </c>
    </row>
    <row r="227" spans="1:65" s="12" customFormat="1" ht="22.9" customHeight="1">
      <c r="B227" s="125"/>
      <c r="D227" s="126" t="s">
        <v>72</v>
      </c>
      <c r="E227" s="136" t="s">
        <v>346</v>
      </c>
      <c r="F227" s="136" t="s">
        <v>347</v>
      </c>
      <c r="I227" s="128"/>
      <c r="J227" s="137">
        <f>BK227</f>
        <v>0</v>
      </c>
      <c r="L227" s="125"/>
      <c r="M227" s="130"/>
      <c r="N227" s="131"/>
      <c r="O227" s="131"/>
      <c r="P227" s="132">
        <f>SUM(P228:P271)</f>
        <v>0</v>
      </c>
      <c r="Q227" s="131"/>
      <c r="R227" s="132">
        <f>SUM(R228:R271)</f>
        <v>8.6230000000000015E-2</v>
      </c>
      <c r="S227" s="131"/>
      <c r="T227" s="133">
        <f>SUM(T228:T271)</f>
        <v>0.15723999999999999</v>
      </c>
      <c r="AR227" s="126" t="s">
        <v>83</v>
      </c>
      <c r="AT227" s="134" t="s">
        <v>72</v>
      </c>
      <c r="AU227" s="134" t="s">
        <v>81</v>
      </c>
      <c r="AY227" s="126" t="s">
        <v>117</v>
      </c>
      <c r="BK227" s="135">
        <f>SUM(BK228:BK271)</f>
        <v>0</v>
      </c>
    </row>
    <row r="228" spans="1:65" s="2" customFormat="1" ht="24.2" customHeight="1">
      <c r="A228" s="30"/>
      <c r="B228" s="138"/>
      <c r="C228" s="139" t="s">
        <v>348</v>
      </c>
      <c r="D228" s="139" t="s">
        <v>119</v>
      </c>
      <c r="E228" s="140" t="s">
        <v>349</v>
      </c>
      <c r="F228" s="141" t="s">
        <v>350</v>
      </c>
      <c r="G228" s="142" t="s">
        <v>199</v>
      </c>
      <c r="H228" s="143">
        <v>60</v>
      </c>
      <c r="I228" s="144"/>
      <c r="J228" s="145">
        <f>ROUND(I228*H228,2)</f>
        <v>0</v>
      </c>
      <c r="K228" s="146"/>
      <c r="L228" s="31"/>
      <c r="M228" s="147" t="s">
        <v>1</v>
      </c>
      <c r="N228" s="148" t="s">
        <v>38</v>
      </c>
      <c r="O228" s="56"/>
      <c r="P228" s="149">
        <f>O228*H228</f>
        <v>0</v>
      </c>
      <c r="Q228" s="149">
        <v>0</v>
      </c>
      <c r="R228" s="149">
        <f>Q228*H228</f>
        <v>0</v>
      </c>
      <c r="S228" s="149">
        <v>2.1299999999999999E-3</v>
      </c>
      <c r="T228" s="150">
        <f>S228*H228</f>
        <v>0.1278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1" t="s">
        <v>200</v>
      </c>
      <c r="AT228" s="151" t="s">
        <v>119</v>
      </c>
      <c r="AU228" s="151" t="s">
        <v>83</v>
      </c>
      <c r="AY228" s="15" t="s">
        <v>117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5" t="s">
        <v>81</v>
      </c>
      <c r="BK228" s="152">
        <f>ROUND(I228*H228,2)</f>
        <v>0</v>
      </c>
      <c r="BL228" s="15" t="s">
        <v>200</v>
      </c>
      <c r="BM228" s="151" t="s">
        <v>351</v>
      </c>
    </row>
    <row r="229" spans="1:65" s="2" customFormat="1" ht="19.5">
      <c r="A229" s="30"/>
      <c r="B229" s="31"/>
      <c r="C229" s="30"/>
      <c r="D229" s="153" t="s">
        <v>125</v>
      </c>
      <c r="E229" s="30"/>
      <c r="F229" s="154" t="s">
        <v>352</v>
      </c>
      <c r="G229" s="30"/>
      <c r="H229" s="30"/>
      <c r="I229" s="155"/>
      <c r="J229" s="30"/>
      <c r="K229" s="30"/>
      <c r="L229" s="31"/>
      <c r="M229" s="156"/>
      <c r="N229" s="157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5" t="s">
        <v>125</v>
      </c>
      <c r="AU229" s="15" t="s">
        <v>83</v>
      </c>
    </row>
    <row r="230" spans="1:65" s="2" customFormat="1" ht="24.2" customHeight="1">
      <c r="A230" s="30"/>
      <c r="B230" s="138"/>
      <c r="C230" s="139" t="s">
        <v>353</v>
      </c>
      <c r="D230" s="139" t="s">
        <v>119</v>
      </c>
      <c r="E230" s="140" t="s">
        <v>354</v>
      </c>
      <c r="F230" s="141" t="s">
        <v>355</v>
      </c>
      <c r="G230" s="142" t="s">
        <v>199</v>
      </c>
      <c r="H230" s="143">
        <v>2</v>
      </c>
      <c r="I230" s="144"/>
      <c r="J230" s="145">
        <f>ROUND(I230*H230,2)</f>
        <v>0</v>
      </c>
      <c r="K230" s="146"/>
      <c r="L230" s="31"/>
      <c r="M230" s="147" t="s">
        <v>1</v>
      </c>
      <c r="N230" s="148" t="s">
        <v>38</v>
      </c>
      <c r="O230" s="56"/>
      <c r="P230" s="149">
        <f>O230*H230</f>
        <v>0</v>
      </c>
      <c r="Q230" s="149">
        <v>0</v>
      </c>
      <c r="R230" s="149">
        <f>Q230*H230</f>
        <v>0</v>
      </c>
      <c r="S230" s="149">
        <v>4.9699999999999996E-3</v>
      </c>
      <c r="T230" s="150">
        <f>S230*H230</f>
        <v>9.9399999999999992E-3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1" t="s">
        <v>200</v>
      </c>
      <c r="AT230" s="151" t="s">
        <v>119</v>
      </c>
      <c r="AU230" s="151" t="s">
        <v>83</v>
      </c>
      <c r="AY230" s="15" t="s">
        <v>117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5" t="s">
        <v>81</v>
      </c>
      <c r="BK230" s="152">
        <f>ROUND(I230*H230,2)</f>
        <v>0</v>
      </c>
      <c r="BL230" s="15" t="s">
        <v>200</v>
      </c>
      <c r="BM230" s="151" t="s">
        <v>356</v>
      </c>
    </row>
    <row r="231" spans="1:65" s="2" customFormat="1" ht="19.5">
      <c r="A231" s="30"/>
      <c r="B231" s="31"/>
      <c r="C231" s="30"/>
      <c r="D231" s="153" t="s">
        <v>125</v>
      </c>
      <c r="E231" s="30"/>
      <c r="F231" s="154" t="s">
        <v>357</v>
      </c>
      <c r="G231" s="30"/>
      <c r="H231" s="30"/>
      <c r="I231" s="155"/>
      <c r="J231" s="30"/>
      <c r="K231" s="30"/>
      <c r="L231" s="31"/>
      <c r="M231" s="156"/>
      <c r="N231" s="157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5" t="s">
        <v>125</v>
      </c>
      <c r="AU231" s="15" t="s">
        <v>83</v>
      </c>
    </row>
    <row r="232" spans="1:65" s="2" customFormat="1" ht="24.2" customHeight="1">
      <c r="A232" s="30"/>
      <c r="B232" s="138"/>
      <c r="C232" s="139" t="s">
        <v>358</v>
      </c>
      <c r="D232" s="139" t="s">
        <v>119</v>
      </c>
      <c r="E232" s="140" t="s">
        <v>359</v>
      </c>
      <c r="F232" s="141" t="s">
        <v>360</v>
      </c>
      <c r="G232" s="142" t="s">
        <v>256</v>
      </c>
      <c r="H232" s="143">
        <v>2</v>
      </c>
      <c r="I232" s="144"/>
      <c r="J232" s="145">
        <f>ROUND(I232*H232,2)</f>
        <v>0</v>
      </c>
      <c r="K232" s="146"/>
      <c r="L232" s="31"/>
      <c r="M232" s="147" t="s">
        <v>1</v>
      </c>
      <c r="N232" s="148" t="s">
        <v>38</v>
      </c>
      <c r="O232" s="56"/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1" t="s">
        <v>200</v>
      </c>
      <c r="AT232" s="151" t="s">
        <v>119</v>
      </c>
      <c r="AU232" s="151" t="s">
        <v>83</v>
      </c>
      <c r="AY232" s="15" t="s">
        <v>117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5" t="s">
        <v>81</v>
      </c>
      <c r="BK232" s="152">
        <f>ROUND(I232*H232,2)</f>
        <v>0</v>
      </c>
      <c r="BL232" s="15" t="s">
        <v>200</v>
      </c>
      <c r="BM232" s="151" t="s">
        <v>361</v>
      </c>
    </row>
    <row r="233" spans="1:65" s="2" customFormat="1" ht="19.5">
      <c r="A233" s="30"/>
      <c r="B233" s="31"/>
      <c r="C233" s="30"/>
      <c r="D233" s="153" t="s">
        <v>125</v>
      </c>
      <c r="E233" s="30"/>
      <c r="F233" s="154" t="s">
        <v>362</v>
      </c>
      <c r="G233" s="30"/>
      <c r="H233" s="30"/>
      <c r="I233" s="155"/>
      <c r="J233" s="30"/>
      <c r="K233" s="30"/>
      <c r="L233" s="31"/>
      <c r="M233" s="156"/>
      <c r="N233" s="157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5" t="s">
        <v>125</v>
      </c>
      <c r="AU233" s="15" t="s">
        <v>83</v>
      </c>
    </row>
    <row r="234" spans="1:65" s="2" customFormat="1" ht="24.2" customHeight="1">
      <c r="A234" s="30"/>
      <c r="B234" s="138"/>
      <c r="C234" s="139" t="s">
        <v>363</v>
      </c>
      <c r="D234" s="139" t="s">
        <v>119</v>
      </c>
      <c r="E234" s="140" t="s">
        <v>364</v>
      </c>
      <c r="F234" s="141" t="s">
        <v>365</v>
      </c>
      <c r="G234" s="142" t="s">
        <v>256</v>
      </c>
      <c r="H234" s="143">
        <v>2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38</v>
      </c>
      <c r="O234" s="56"/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1" t="s">
        <v>200</v>
      </c>
      <c r="AT234" s="151" t="s">
        <v>119</v>
      </c>
      <c r="AU234" s="151" t="s">
        <v>83</v>
      </c>
      <c r="AY234" s="15" t="s">
        <v>117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5" t="s">
        <v>81</v>
      </c>
      <c r="BK234" s="152">
        <f>ROUND(I234*H234,2)</f>
        <v>0</v>
      </c>
      <c r="BL234" s="15" t="s">
        <v>200</v>
      </c>
      <c r="BM234" s="151" t="s">
        <v>366</v>
      </c>
    </row>
    <row r="235" spans="1:65" s="2" customFormat="1" ht="19.5">
      <c r="A235" s="30"/>
      <c r="B235" s="31"/>
      <c r="C235" s="30"/>
      <c r="D235" s="153" t="s">
        <v>125</v>
      </c>
      <c r="E235" s="30"/>
      <c r="F235" s="154" t="s">
        <v>367</v>
      </c>
      <c r="G235" s="30"/>
      <c r="H235" s="30"/>
      <c r="I235" s="155"/>
      <c r="J235" s="30"/>
      <c r="K235" s="30"/>
      <c r="L235" s="31"/>
      <c r="M235" s="156"/>
      <c r="N235" s="157"/>
      <c r="O235" s="56"/>
      <c r="P235" s="56"/>
      <c r="Q235" s="56"/>
      <c r="R235" s="56"/>
      <c r="S235" s="56"/>
      <c r="T235" s="57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5" t="s">
        <v>125</v>
      </c>
      <c r="AU235" s="15" t="s">
        <v>83</v>
      </c>
    </row>
    <row r="236" spans="1:65" s="2" customFormat="1" ht="21.75" customHeight="1">
      <c r="A236" s="30"/>
      <c r="B236" s="138"/>
      <c r="C236" s="139" t="s">
        <v>368</v>
      </c>
      <c r="D236" s="139" t="s">
        <v>119</v>
      </c>
      <c r="E236" s="140" t="s">
        <v>369</v>
      </c>
      <c r="F236" s="141" t="s">
        <v>370</v>
      </c>
      <c r="G236" s="142" t="s">
        <v>256</v>
      </c>
      <c r="H236" s="143">
        <v>2</v>
      </c>
      <c r="I236" s="144"/>
      <c r="J236" s="145">
        <f>ROUND(I236*H236,2)</f>
        <v>0</v>
      </c>
      <c r="K236" s="146"/>
      <c r="L236" s="31"/>
      <c r="M236" s="147" t="s">
        <v>1</v>
      </c>
      <c r="N236" s="148" t="s">
        <v>38</v>
      </c>
      <c r="O236" s="56"/>
      <c r="P236" s="149">
        <f>O236*H236</f>
        <v>0</v>
      </c>
      <c r="Q236" s="149">
        <v>1.1999999999999999E-3</v>
      </c>
      <c r="R236" s="149">
        <f>Q236*H236</f>
        <v>2.3999999999999998E-3</v>
      </c>
      <c r="S236" s="149">
        <v>0</v>
      </c>
      <c r="T236" s="150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1" t="s">
        <v>200</v>
      </c>
      <c r="AT236" s="151" t="s">
        <v>119</v>
      </c>
      <c r="AU236" s="151" t="s">
        <v>83</v>
      </c>
      <c r="AY236" s="15" t="s">
        <v>117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5" t="s">
        <v>81</v>
      </c>
      <c r="BK236" s="152">
        <f>ROUND(I236*H236,2)</f>
        <v>0</v>
      </c>
      <c r="BL236" s="15" t="s">
        <v>200</v>
      </c>
      <c r="BM236" s="151" t="s">
        <v>371</v>
      </c>
    </row>
    <row r="237" spans="1:65" s="2" customFormat="1" ht="19.5">
      <c r="A237" s="30"/>
      <c r="B237" s="31"/>
      <c r="C237" s="30"/>
      <c r="D237" s="153" t="s">
        <v>125</v>
      </c>
      <c r="E237" s="30"/>
      <c r="F237" s="154" t="s">
        <v>372</v>
      </c>
      <c r="G237" s="30"/>
      <c r="H237" s="30"/>
      <c r="I237" s="155"/>
      <c r="J237" s="30"/>
      <c r="K237" s="30"/>
      <c r="L237" s="31"/>
      <c r="M237" s="156"/>
      <c r="N237" s="157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5" t="s">
        <v>125</v>
      </c>
      <c r="AU237" s="15" t="s">
        <v>83</v>
      </c>
    </row>
    <row r="238" spans="1:65" s="2" customFormat="1" ht="21.75" customHeight="1">
      <c r="A238" s="30"/>
      <c r="B238" s="138"/>
      <c r="C238" s="139" t="s">
        <v>373</v>
      </c>
      <c r="D238" s="139" t="s">
        <v>119</v>
      </c>
      <c r="E238" s="140" t="s">
        <v>374</v>
      </c>
      <c r="F238" s="141" t="s">
        <v>375</v>
      </c>
      <c r="G238" s="142" t="s">
        <v>256</v>
      </c>
      <c r="H238" s="143">
        <v>2</v>
      </c>
      <c r="I238" s="144"/>
      <c r="J238" s="145">
        <f>ROUND(I238*H238,2)</f>
        <v>0</v>
      </c>
      <c r="K238" s="146"/>
      <c r="L238" s="31"/>
      <c r="M238" s="147" t="s">
        <v>1</v>
      </c>
      <c r="N238" s="148" t="s">
        <v>38</v>
      </c>
      <c r="O238" s="56"/>
      <c r="P238" s="149">
        <f>O238*H238</f>
        <v>0</v>
      </c>
      <c r="Q238" s="149">
        <v>1.5499999999999999E-3</v>
      </c>
      <c r="R238" s="149">
        <f>Q238*H238</f>
        <v>3.0999999999999999E-3</v>
      </c>
      <c r="S238" s="149">
        <v>0</v>
      </c>
      <c r="T238" s="15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1" t="s">
        <v>200</v>
      </c>
      <c r="AT238" s="151" t="s">
        <v>119</v>
      </c>
      <c r="AU238" s="151" t="s">
        <v>83</v>
      </c>
      <c r="AY238" s="15" t="s">
        <v>117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5" t="s">
        <v>81</v>
      </c>
      <c r="BK238" s="152">
        <f>ROUND(I238*H238,2)</f>
        <v>0</v>
      </c>
      <c r="BL238" s="15" t="s">
        <v>200</v>
      </c>
      <c r="BM238" s="151" t="s">
        <v>376</v>
      </c>
    </row>
    <row r="239" spans="1:65" s="2" customFormat="1" ht="19.5">
      <c r="A239" s="30"/>
      <c r="B239" s="31"/>
      <c r="C239" s="30"/>
      <c r="D239" s="153" t="s">
        <v>125</v>
      </c>
      <c r="E239" s="30"/>
      <c r="F239" s="154" t="s">
        <v>377</v>
      </c>
      <c r="G239" s="30"/>
      <c r="H239" s="30"/>
      <c r="I239" s="155"/>
      <c r="J239" s="30"/>
      <c r="K239" s="30"/>
      <c r="L239" s="31"/>
      <c r="M239" s="156"/>
      <c r="N239" s="157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5" t="s">
        <v>125</v>
      </c>
      <c r="AU239" s="15" t="s">
        <v>83</v>
      </c>
    </row>
    <row r="240" spans="1:65" s="2" customFormat="1" ht="16.5" customHeight="1">
      <c r="A240" s="30"/>
      <c r="B240" s="138"/>
      <c r="C240" s="139" t="s">
        <v>378</v>
      </c>
      <c r="D240" s="139" t="s">
        <v>119</v>
      </c>
      <c r="E240" s="140" t="s">
        <v>379</v>
      </c>
      <c r="F240" s="141" t="s">
        <v>380</v>
      </c>
      <c r="G240" s="142" t="s">
        <v>199</v>
      </c>
      <c r="H240" s="143">
        <v>5</v>
      </c>
      <c r="I240" s="144"/>
      <c r="J240" s="145">
        <f>ROUND(I240*H240,2)</f>
        <v>0</v>
      </c>
      <c r="K240" s="146"/>
      <c r="L240" s="31"/>
      <c r="M240" s="147" t="s">
        <v>1</v>
      </c>
      <c r="N240" s="148" t="s">
        <v>38</v>
      </c>
      <c r="O240" s="56"/>
      <c r="P240" s="149">
        <f>O240*H240</f>
        <v>0</v>
      </c>
      <c r="Q240" s="149">
        <v>0</v>
      </c>
      <c r="R240" s="149">
        <f>Q240*H240</f>
        <v>0</v>
      </c>
      <c r="S240" s="149">
        <v>2.7999999999999998E-4</v>
      </c>
      <c r="T240" s="150">
        <f>S240*H240</f>
        <v>1.3999999999999998E-3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1" t="s">
        <v>200</v>
      </c>
      <c r="AT240" s="151" t="s">
        <v>119</v>
      </c>
      <c r="AU240" s="151" t="s">
        <v>83</v>
      </c>
      <c r="AY240" s="15" t="s">
        <v>117</v>
      </c>
      <c r="BE240" s="152">
        <f>IF(N240="základní",J240,0)</f>
        <v>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5" t="s">
        <v>81</v>
      </c>
      <c r="BK240" s="152">
        <f>ROUND(I240*H240,2)</f>
        <v>0</v>
      </c>
      <c r="BL240" s="15" t="s">
        <v>200</v>
      </c>
      <c r="BM240" s="151" t="s">
        <v>381</v>
      </c>
    </row>
    <row r="241" spans="1:65" s="2" customFormat="1">
      <c r="A241" s="30"/>
      <c r="B241" s="31"/>
      <c r="C241" s="30"/>
      <c r="D241" s="153" t="s">
        <v>125</v>
      </c>
      <c r="E241" s="30"/>
      <c r="F241" s="154" t="s">
        <v>382</v>
      </c>
      <c r="G241" s="30"/>
      <c r="H241" s="30"/>
      <c r="I241" s="155"/>
      <c r="J241" s="30"/>
      <c r="K241" s="30"/>
      <c r="L241" s="31"/>
      <c r="M241" s="156"/>
      <c r="N241" s="157"/>
      <c r="O241" s="56"/>
      <c r="P241" s="56"/>
      <c r="Q241" s="56"/>
      <c r="R241" s="56"/>
      <c r="S241" s="56"/>
      <c r="T241" s="57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T241" s="15" t="s">
        <v>125</v>
      </c>
      <c r="AU241" s="15" t="s">
        <v>83</v>
      </c>
    </row>
    <row r="242" spans="1:65" s="2" customFormat="1" ht="24.2" customHeight="1">
      <c r="A242" s="30"/>
      <c r="B242" s="138"/>
      <c r="C242" s="139" t="s">
        <v>383</v>
      </c>
      <c r="D242" s="139" t="s">
        <v>119</v>
      </c>
      <c r="E242" s="140" t="s">
        <v>384</v>
      </c>
      <c r="F242" s="141" t="s">
        <v>385</v>
      </c>
      <c r="G242" s="142" t="s">
        <v>199</v>
      </c>
      <c r="H242" s="143">
        <v>35</v>
      </c>
      <c r="I242" s="144"/>
      <c r="J242" s="145">
        <f>ROUND(I242*H242,2)</f>
        <v>0</v>
      </c>
      <c r="K242" s="146"/>
      <c r="L242" s="31"/>
      <c r="M242" s="147" t="s">
        <v>1</v>
      </c>
      <c r="N242" s="148" t="s">
        <v>38</v>
      </c>
      <c r="O242" s="56"/>
      <c r="P242" s="149">
        <f>O242*H242</f>
        <v>0</v>
      </c>
      <c r="Q242" s="149">
        <v>7.2999999999999996E-4</v>
      </c>
      <c r="R242" s="149">
        <f>Q242*H242</f>
        <v>2.555E-2</v>
      </c>
      <c r="S242" s="149">
        <v>0</v>
      </c>
      <c r="T242" s="150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1" t="s">
        <v>200</v>
      </c>
      <c r="AT242" s="151" t="s">
        <v>119</v>
      </c>
      <c r="AU242" s="151" t="s">
        <v>83</v>
      </c>
      <c r="AY242" s="15" t="s">
        <v>117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5" t="s">
        <v>81</v>
      </c>
      <c r="BK242" s="152">
        <f>ROUND(I242*H242,2)</f>
        <v>0</v>
      </c>
      <c r="BL242" s="15" t="s">
        <v>200</v>
      </c>
      <c r="BM242" s="151" t="s">
        <v>386</v>
      </c>
    </row>
    <row r="243" spans="1:65" s="2" customFormat="1" ht="19.5">
      <c r="A243" s="30"/>
      <c r="B243" s="31"/>
      <c r="C243" s="30"/>
      <c r="D243" s="153" t="s">
        <v>125</v>
      </c>
      <c r="E243" s="30"/>
      <c r="F243" s="154" t="s">
        <v>387</v>
      </c>
      <c r="G243" s="30"/>
      <c r="H243" s="30"/>
      <c r="I243" s="155"/>
      <c r="J243" s="30"/>
      <c r="K243" s="30"/>
      <c r="L243" s="31"/>
      <c r="M243" s="156"/>
      <c r="N243" s="157"/>
      <c r="O243" s="56"/>
      <c r="P243" s="56"/>
      <c r="Q243" s="56"/>
      <c r="R243" s="56"/>
      <c r="S243" s="56"/>
      <c r="T243" s="57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5" t="s">
        <v>125</v>
      </c>
      <c r="AU243" s="15" t="s">
        <v>83</v>
      </c>
    </row>
    <row r="244" spans="1:65" s="2" customFormat="1" ht="24.2" customHeight="1">
      <c r="A244" s="30"/>
      <c r="B244" s="138"/>
      <c r="C244" s="139" t="s">
        <v>388</v>
      </c>
      <c r="D244" s="139" t="s">
        <v>119</v>
      </c>
      <c r="E244" s="140" t="s">
        <v>389</v>
      </c>
      <c r="F244" s="141" t="s">
        <v>390</v>
      </c>
      <c r="G244" s="142" t="s">
        <v>199</v>
      </c>
      <c r="H244" s="143">
        <v>20</v>
      </c>
      <c r="I244" s="144"/>
      <c r="J244" s="145">
        <f>ROUND(I244*H244,2)</f>
        <v>0</v>
      </c>
      <c r="K244" s="146"/>
      <c r="L244" s="31"/>
      <c r="M244" s="147" t="s">
        <v>1</v>
      </c>
      <c r="N244" s="148" t="s">
        <v>38</v>
      </c>
      <c r="O244" s="56"/>
      <c r="P244" s="149">
        <f>O244*H244</f>
        <v>0</v>
      </c>
      <c r="Q244" s="149">
        <v>9.7999999999999997E-4</v>
      </c>
      <c r="R244" s="149">
        <f>Q244*H244</f>
        <v>1.9599999999999999E-2</v>
      </c>
      <c r="S244" s="149">
        <v>0</v>
      </c>
      <c r="T244" s="15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1" t="s">
        <v>200</v>
      </c>
      <c r="AT244" s="151" t="s">
        <v>119</v>
      </c>
      <c r="AU244" s="151" t="s">
        <v>83</v>
      </c>
      <c r="AY244" s="15" t="s">
        <v>117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5" t="s">
        <v>81</v>
      </c>
      <c r="BK244" s="152">
        <f>ROUND(I244*H244,2)</f>
        <v>0</v>
      </c>
      <c r="BL244" s="15" t="s">
        <v>200</v>
      </c>
      <c r="BM244" s="151" t="s">
        <v>391</v>
      </c>
    </row>
    <row r="245" spans="1:65" s="2" customFormat="1" ht="19.5">
      <c r="A245" s="30"/>
      <c r="B245" s="31"/>
      <c r="C245" s="30"/>
      <c r="D245" s="153" t="s">
        <v>125</v>
      </c>
      <c r="E245" s="30"/>
      <c r="F245" s="154" t="s">
        <v>392</v>
      </c>
      <c r="G245" s="30"/>
      <c r="H245" s="30"/>
      <c r="I245" s="155"/>
      <c r="J245" s="30"/>
      <c r="K245" s="30"/>
      <c r="L245" s="31"/>
      <c r="M245" s="156"/>
      <c r="N245" s="157"/>
      <c r="O245" s="56"/>
      <c r="P245" s="56"/>
      <c r="Q245" s="56"/>
      <c r="R245" s="56"/>
      <c r="S245" s="56"/>
      <c r="T245" s="5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5" t="s">
        <v>125</v>
      </c>
      <c r="AU245" s="15" t="s">
        <v>83</v>
      </c>
    </row>
    <row r="246" spans="1:65" s="2" customFormat="1" ht="24.2" customHeight="1">
      <c r="A246" s="30"/>
      <c r="B246" s="138"/>
      <c r="C246" s="139" t="s">
        <v>393</v>
      </c>
      <c r="D246" s="139" t="s">
        <v>119</v>
      </c>
      <c r="E246" s="140" t="s">
        <v>394</v>
      </c>
      <c r="F246" s="141" t="s">
        <v>395</v>
      </c>
      <c r="G246" s="142" t="s">
        <v>199</v>
      </c>
      <c r="H246" s="143">
        <v>10</v>
      </c>
      <c r="I246" s="144"/>
      <c r="J246" s="145">
        <f>ROUND(I246*H246,2)</f>
        <v>0</v>
      </c>
      <c r="K246" s="146"/>
      <c r="L246" s="31"/>
      <c r="M246" s="147" t="s">
        <v>1</v>
      </c>
      <c r="N246" s="148" t="s">
        <v>38</v>
      </c>
      <c r="O246" s="56"/>
      <c r="P246" s="149">
        <f>O246*H246</f>
        <v>0</v>
      </c>
      <c r="Q246" s="149">
        <v>1.2999999999999999E-3</v>
      </c>
      <c r="R246" s="149">
        <f>Q246*H246</f>
        <v>1.2999999999999999E-2</v>
      </c>
      <c r="S246" s="149">
        <v>0</v>
      </c>
      <c r="T246" s="150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1" t="s">
        <v>200</v>
      </c>
      <c r="AT246" s="151" t="s">
        <v>119</v>
      </c>
      <c r="AU246" s="151" t="s">
        <v>83</v>
      </c>
      <c r="AY246" s="15" t="s">
        <v>117</v>
      </c>
      <c r="BE246" s="152">
        <f>IF(N246="základní",J246,0)</f>
        <v>0</v>
      </c>
      <c r="BF246" s="152">
        <f>IF(N246="snížená",J246,0)</f>
        <v>0</v>
      </c>
      <c r="BG246" s="152">
        <f>IF(N246="zákl. přenesená",J246,0)</f>
        <v>0</v>
      </c>
      <c r="BH246" s="152">
        <f>IF(N246="sníž. přenesená",J246,0)</f>
        <v>0</v>
      </c>
      <c r="BI246" s="152">
        <f>IF(N246="nulová",J246,0)</f>
        <v>0</v>
      </c>
      <c r="BJ246" s="15" t="s">
        <v>81</v>
      </c>
      <c r="BK246" s="152">
        <f>ROUND(I246*H246,2)</f>
        <v>0</v>
      </c>
      <c r="BL246" s="15" t="s">
        <v>200</v>
      </c>
      <c r="BM246" s="151" t="s">
        <v>396</v>
      </c>
    </row>
    <row r="247" spans="1:65" s="2" customFormat="1" ht="19.5">
      <c r="A247" s="30"/>
      <c r="B247" s="31"/>
      <c r="C247" s="30"/>
      <c r="D247" s="153" t="s">
        <v>125</v>
      </c>
      <c r="E247" s="30"/>
      <c r="F247" s="154" t="s">
        <v>397</v>
      </c>
      <c r="G247" s="30"/>
      <c r="H247" s="30"/>
      <c r="I247" s="155"/>
      <c r="J247" s="30"/>
      <c r="K247" s="30"/>
      <c r="L247" s="31"/>
      <c r="M247" s="156"/>
      <c r="N247" s="157"/>
      <c r="O247" s="56"/>
      <c r="P247" s="56"/>
      <c r="Q247" s="56"/>
      <c r="R247" s="56"/>
      <c r="S247" s="56"/>
      <c r="T247" s="57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5" t="s">
        <v>125</v>
      </c>
      <c r="AU247" s="15" t="s">
        <v>83</v>
      </c>
    </row>
    <row r="248" spans="1:65" s="2" customFormat="1" ht="24.2" customHeight="1">
      <c r="A248" s="30"/>
      <c r="B248" s="138"/>
      <c r="C248" s="139" t="s">
        <v>398</v>
      </c>
      <c r="D248" s="139" t="s">
        <v>119</v>
      </c>
      <c r="E248" s="140" t="s">
        <v>399</v>
      </c>
      <c r="F248" s="141" t="s">
        <v>400</v>
      </c>
      <c r="G248" s="142" t="s">
        <v>199</v>
      </c>
      <c r="H248" s="143">
        <v>2</v>
      </c>
      <c r="I248" s="144"/>
      <c r="J248" s="145">
        <f>ROUND(I248*H248,2)</f>
        <v>0</v>
      </c>
      <c r="K248" s="146"/>
      <c r="L248" s="31"/>
      <c r="M248" s="147" t="s">
        <v>1</v>
      </c>
      <c r="N248" s="148" t="s">
        <v>38</v>
      </c>
      <c r="O248" s="56"/>
      <c r="P248" s="149">
        <f>O248*H248</f>
        <v>0</v>
      </c>
      <c r="Q248" s="149">
        <v>2.63E-3</v>
      </c>
      <c r="R248" s="149">
        <f>Q248*H248</f>
        <v>5.2599999999999999E-3</v>
      </c>
      <c r="S248" s="149">
        <v>0</v>
      </c>
      <c r="T248" s="150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1" t="s">
        <v>200</v>
      </c>
      <c r="AT248" s="151" t="s">
        <v>119</v>
      </c>
      <c r="AU248" s="151" t="s">
        <v>83</v>
      </c>
      <c r="AY248" s="15" t="s">
        <v>117</v>
      </c>
      <c r="BE248" s="152">
        <f>IF(N248="základní",J248,0)</f>
        <v>0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5" t="s">
        <v>81</v>
      </c>
      <c r="BK248" s="152">
        <f>ROUND(I248*H248,2)</f>
        <v>0</v>
      </c>
      <c r="BL248" s="15" t="s">
        <v>200</v>
      </c>
      <c r="BM248" s="151" t="s">
        <v>401</v>
      </c>
    </row>
    <row r="249" spans="1:65" s="2" customFormat="1" ht="19.5">
      <c r="A249" s="30"/>
      <c r="B249" s="31"/>
      <c r="C249" s="30"/>
      <c r="D249" s="153" t="s">
        <v>125</v>
      </c>
      <c r="E249" s="30"/>
      <c r="F249" s="154" t="s">
        <v>402</v>
      </c>
      <c r="G249" s="30"/>
      <c r="H249" s="30"/>
      <c r="I249" s="155"/>
      <c r="J249" s="30"/>
      <c r="K249" s="30"/>
      <c r="L249" s="31"/>
      <c r="M249" s="156"/>
      <c r="N249" s="157"/>
      <c r="O249" s="56"/>
      <c r="P249" s="56"/>
      <c r="Q249" s="56"/>
      <c r="R249" s="56"/>
      <c r="S249" s="56"/>
      <c r="T249" s="57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5" t="s">
        <v>125</v>
      </c>
      <c r="AU249" s="15" t="s">
        <v>83</v>
      </c>
    </row>
    <row r="250" spans="1:65" s="2" customFormat="1" ht="16.5" customHeight="1">
      <c r="A250" s="30"/>
      <c r="B250" s="138"/>
      <c r="C250" s="139" t="s">
        <v>403</v>
      </c>
      <c r="D250" s="139" t="s">
        <v>119</v>
      </c>
      <c r="E250" s="140" t="s">
        <v>404</v>
      </c>
      <c r="F250" s="141" t="s">
        <v>405</v>
      </c>
      <c r="G250" s="142" t="s">
        <v>199</v>
      </c>
      <c r="H250" s="143">
        <v>62</v>
      </c>
      <c r="I250" s="144"/>
      <c r="J250" s="145">
        <f>ROUND(I250*H250,2)</f>
        <v>0</v>
      </c>
      <c r="K250" s="146"/>
      <c r="L250" s="31"/>
      <c r="M250" s="147" t="s">
        <v>1</v>
      </c>
      <c r="N250" s="148" t="s">
        <v>38</v>
      </c>
      <c r="O250" s="56"/>
      <c r="P250" s="149">
        <f>O250*H250</f>
        <v>0</v>
      </c>
      <c r="Q250" s="149">
        <v>0</v>
      </c>
      <c r="R250" s="149">
        <f>Q250*H250</f>
        <v>0</v>
      </c>
      <c r="S250" s="149">
        <v>2.3000000000000001E-4</v>
      </c>
      <c r="T250" s="150">
        <f>S250*H250</f>
        <v>1.426E-2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1" t="s">
        <v>200</v>
      </c>
      <c r="AT250" s="151" t="s">
        <v>119</v>
      </c>
      <c r="AU250" s="151" t="s">
        <v>83</v>
      </c>
      <c r="AY250" s="15" t="s">
        <v>117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15" t="s">
        <v>81</v>
      </c>
      <c r="BK250" s="152">
        <f>ROUND(I250*H250,2)</f>
        <v>0</v>
      </c>
      <c r="BL250" s="15" t="s">
        <v>200</v>
      </c>
      <c r="BM250" s="151" t="s">
        <v>406</v>
      </c>
    </row>
    <row r="251" spans="1:65" s="2" customFormat="1">
      <c r="A251" s="30"/>
      <c r="B251" s="31"/>
      <c r="C251" s="30"/>
      <c r="D251" s="153" t="s">
        <v>125</v>
      </c>
      <c r="E251" s="30"/>
      <c r="F251" s="154" t="s">
        <v>407</v>
      </c>
      <c r="G251" s="30"/>
      <c r="H251" s="30"/>
      <c r="I251" s="155"/>
      <c r="J251" s="30"/>
      <c r="K251" s="30"/>
      <c r="L251" s="31"/>
      <c r="M251" s="156"/>
      <c r="N251" s="157"/>
      <c r="O251" s="56"/>
      <c r="P251" s="56"/>
      <c r="Q251" s="56"/>
      <c r="R251" s="56"/>
      <c r="S251" s="56"/>
      <c r="T251" s="5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5" t="s">
        <v>125</v>
      </c>
      <c r="AU251" s="15" t="s">
        <v>83</v>
      </c>
    </row>
    <row r="252" spans="1:65" s="2" customFormat="1" ht="24.2" customHeight="1">
      <c r="A252" s="30"/>
      <c r="B252" s="138"/>
      <c r="C252" s="139" t="s">
        <v>408</v>
      </c>
      <c r="D252" s="139" t="s">
        <v>119</v>
      </c>
      <c r="E252" s="140" t="s">
        <v>409</v>
      </c>
      <c r="F252" s="141" t="s">
        <v>410</v>
      </c>
      <c r="G252" s="142" t="s">
        <v>256</v>
      </c>
      <c r="H252" s="143">
        <v>1</v>
      </c>
      <c r="I252" s="144"/>
      <c r="J252" s="145">
        <f>ROUND(I252*H252,2)</f>
        <v>0</v>
      </c>
      <c r="K252" s="146"/>
      <c r="L252" s="31"/>
      <c r="M252" s="147" t="s">
        <v>1</v>
      </c>
      <c r="N252" s="148" t="s">
        <v>38</v>
      </c>
      <c r="O252" s="56"/>
      <c r="P252" s="149">
        <f>O252*H252</f>
        <v>0</v>
      </c>
      <c r="Q252" s="149">
        <v>0</v>
      </c>
      <c r="R252" s="149">
        <f>Q252*H252</f>
        <v>0</v>
      </c>
      <c r="S252" s="149">
        <v>0</v>
      </c>
      <c r="T252" s="150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1" t="s">
        <v>200</v>
      </c>
      <c r="AT252" s="151" t="s">
        <v>119</v>
      </c>
      <c r="AU252" s="151" t="s">
        <v>83</v>
      </c>
      <c r="AY252" s="15" t="s">
        <v>117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5" t="s">
        <v>81</v>
      </c>
      <c r="BK252" s="152">
        <f>ROUND(I252*H252,2)</f>
        <v>0</v>
      </c>
      <c r="BL252" s="15" t="s">
        <v>200</v>
      </c>
      <c r="BM252" s="151" t="s">
        <v>411</v>
      </c>
    </row>
    <row r="253" spans="1:65" s="2" customFormat="1" ht="19.5">
      <c r="A253" s="30"/>
      <c r="B253" s="31"/>
      <c r="C253" s="30"/>
      <c r="D253" s="153" t="s">
        <v>125</v>
      </c>
      <c r="E253" s="30"/>
      <c r="F253" s="154" t="s">
        <v>412</v>
      </c>
      <c r="G253" s="30"/>
      <c r="H253" s="30"/>
      <c r="I253" s="155"/>
      <c r="J253" s="30"/>
      <c r="K253" s="30"/>
      <c r="L253" s="31"/>
      <c r="M253" s="156"/>
      <c r="N253" s="157"/>
      <c r="O253" s="56"/>
      <c r="P253" s="56"/>
      <c r="Q253" s="56"/>
      <c r="R253" s="56"/>
      <c r="S253" s="56"/>
      <c r="T253" s="57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5" t="s">
        <v>125</v>
      </c>
      <c r="AU253" s="15" t="s">
        <v>83</v>
      </c>
    </row>
    <row r="254" spans="1:65" s="2" customFormat="1" ht="21.75" customHeight="1">
      <c r="A254" s="30"/>
      <c r="B254" s="138"/>
      <c r="C254" s="139" t="s">
        <v>413</v>
      </c>
      <c r="D254" s="139" t="s">
        <v>119</v>
      </c>
      <c r="E254" s="140" t="s">
        <v>414</v>
      </c>
      <c r="F254" s="141" t="s">
        <v>415</v>
      </c>
      <c r="G254" s="142" t="s">
        <v>256</v>
      </c>
      <c r="H254" s="143">
        <v>4</v>
      </c>
      <c r="I254" s="144"/>
      <c r="J254" s="145">
        <f>ROUND(I254*H254,2)</f>
        <v>0</v>
      </c>
      <c r="K254" s="146"/>
      <c r="L254" s="31"/>
      <c r="M254" s="147" t="s">
        <v>1</v>
      </c>
      <c r="N254" s="148" t="s">
        <v>38</v>
      </c>
      <c r="O254" s="56"/>
      <c r="P254" s="149">
        <f>O254*H254</f>
        <v>0</v>
      </c>
      <c r="Q254" s="149">
        <v>1.2999999999999999E-4</v>
      </c>
      <c r="R254" s="149">
        <f>Q254*H254</f>
        <v>5.1999999999999995E-4</v>
      </c>
      <c r="S254" s="149">
        <v>0</v>
      </c>
      <c r="T254" s="150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1" t="s">
        <v>200</v>
      </c>
      <c r="AT254" s="151" t="s">
        <v>119</v>
      </c>
      <c r="AU254" s="151" t="s">
        <v>83</v>
      </c>
      <c r="AY254" s="15" t="s">
        <v>117</v>
      </c>
      <c r="BE254" s="152">
        <f>IF(N254="základní",J254,0)</f>
        <v>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5" t="s">
        <v>81</v>
      </c>
      <c r="BK254" s="152">
        <f>ROUND(I254*H254,2)</f>
        <v>0</v>
      </c>
      <c r="BL254" s="15" t="s">
        <v>200</v>
      </c>
      <c r="BM254" s="151" t="s">
        <v>416</v>
      </c>
    </row>
    <row r="255" spans="1:65" s="2" customFormat="1">
      <c r="A255" s="30"/>
      <c r="B255" s="31"/>
      <c r="C255" s="30"/>
      <c r="D255" s="153" t="s">
        <v>125</v>
      </c>
      <c r="E255" s="30"/>
      <c r="F255" s="154" t="s">
        <v>417</v>
      </c>
      <c r="G255" s="30"/>
      <c r="H255" s="30"/>
      <c r="I255" s="155"/>
      <c r="J255" s="30"/>
      <c r="K255" s="30"/>
      <c r="L255" s="31"/>
      <c r="M255" s="156"/>
      <c r="N255" s="157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5" t="s">
        <v>125</v>
      </c>
      <c r="AU255" s="15" t="s">
        <v>83</v>
      </c>
    </row>
    <row r="256" spans="1:65" s="2" customFormat="1" ht="16.5" customHeight="1">
      <c r="A256" s="30"/>
      <c r="B256" s="138"/>
      <c r="C256" s="139" t="s">
        <v>418</v>
      </c>
      <c r="D256" s="139" t="s">
        <v>119</v>
      </c>
      <c r="E256" s="140" t="s">
        <v>419</v>
      </c>
      <c r="F256" s="141" t="s">
        <v>420</v>
      </c>
      <c r="G256" s="142" t="s">
        <v>421</v>
      </c>
      <c r="H256" s="143">
        <v>8</v>
      </c>
      <c r="I256" s="144"/>
      <c r="J256" s="145">
        <f>ROUND(I256*H256,2)</f>
        <v>0</v>
      </c>
      <c r="K256" s="146"/>
      <c r="L256" s="31"/>
      <c r="M256" s="147" t="s">
        <v>1</v>
      </c>
      <c r="N256" s="148" t="s">
        <v>38</v>
      </c>
      <c r="O256" s="56"/>
      <c r="P256" s="149">
        <f>O256*H256</f>
        <v>0</v>
      </c>
      <c r="Q256" s="149">
        <v>2.5000000000000001E-4</v>
      </c>
      <c r="R256" s="149">
        <f>Q256*H256</f>
        <v>2E-3</v>
      </c>
      <c r="S256" s="149">
        <v>0</v>
      </c>
      <c r="T256" s="15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1" t="s">
        <v>200</v>
      </c>
      <c r="AT256" s="151" t="s">
        <v>119</v>
      </c>
      <c r="AU256" s="151" t="s">
        <v>83</v>
      </c>
      <c r="AY256" s="15" t="s">
        <v>117</v>
      </c>
      <c r="BE256" s="152">
        <f>IF(N256="základní",J256,0)</f>
        <v>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5" t="s">
        <v>81</v>
      </c>
      <c r="BK256" s="152">
        <f>ROUND(I256*H256,2)</f>
        <v>0</v>
      </c>
      <c r="BL256" s="15" t="s">
        <v>200</v>
      </c>
      <c r="BM256" s="151" t="s">
        <v>422</v>
      </c>
    </row>
    <row r="257" spans="1:65" s="2" customFormat="1">
      <c r="A257" s="30"/>
      <c r="B257" s="31"/>
      <c r="C257" s="30"/>
      <c r="D257" s="153" t="s">
        <v>125</v>
      </c>
      <c r="E257" s="30"/>
      <c r="F257" s="154" t="s">
        <v>423</v>
      </c>
      <c r="G257" s="30"/>
      <c r="H257" s="30"/>
      <c r="I257" s="155"/>
      <c r="J257" s="30"/>
      <c r="K257" s="30"/>
      <c r="L257" s="31"/>
      <c r="M257" s="156"/>
      <c r="N257" s="157"/>
      <c r="O257" s="56"/>
      <c r="P257" s="56"/>
      <c r="Q257" s="56"/>
      <c r="R257" s="56"/>
      <c r="S257" s="56"/>
      <c r="T257" s="57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5" t="s">
        <v>125</v>
      </c>
      <c r="AU257" s="15" t="s">
        <v>83</v>
      </c>
    </row>
    <row r="258" spans="1:65" s="2" customFormat="1" ht="24.2" customHeight="1">
      <c r="A258" s="30"/>
      <c r="B258" s="138"/>
      <c r="C258" s="139" t="s">
        <v>424</v>
      </c>
      <c r="D258" s="139" t="s">
        <v>119</v>
      </c>
      <c r="E258" s="140" t="s">
        <v>425</v>
      </c>
      <c r="F258" s="141" t="s">
        <v>426</v>
      </c>
      <c r="G258" s="142" t="s">
        <v>256</v>
      </c>
      <c r="H258" s="143">
        <v>2</v>
      </c>
      <c r="I258" s="144"/>
      <c r="J258" s="145">
        <f>ROUND(I258*H258,2)</f>
        <v>0</v>
      </c>
      <c r="K258" s="146"/>
      <c r="L258" s="31"/>
      <c r="M258" s="147" t="s">
        <v>1</v>
      </c>
      <c r="N258" s="148" t="s">
        <v>38</v>
      </c>
      <c r="O258" s="56"/>
      <c r="P258" s="149">
        <f>O258*H258</f>
        <v>0</v>
      </c>
      <c r="Q258" s="149">
        <v>0</v>
      </c>
      <c r="R258" s="149">
        <f>Q258*H258</f>
        <v>0</v>
      </c>
      <c r="S258" s="149">
        <v>6.8999999999999997E-4</v>
      </c>
      <c r="T258" s="150">
        <f>S258*H258</f>
        <v>1.3799999999999999E-3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1" t="s">
        <v>200</v>
      </c>
      <c r="AT258" s="151" t="s">
        <v>119</v>
      </c>
      <c r="AU258" s="151" t="s">
        <v>83</v>
      </c>
      <c r="AY258" s="15" t="s">
        <v>117</v>
      </c>
      <c r="BE258" s="152">
        <f>IF(N258="základní",J258,0)</f>
        <v>0</v>
      </c>
      <c r="BF258" s="152">
        <f>IF(N258="snížená",J258,0)</f>
        <v>0</v>
      </c>
      <c r="BG258" s="152">
        <f>IF(N258="zákl. přenesená",J258,0)</f>
        <v>0</v>
      </c>
      <c r="BH258" s="152">
        <f>IF(N258="sníž. přenesená",J258,0)</f>
        <v>0</v>
      </c>
      <c r="BI258" s="152">
        <f>IF(N258="nulová",J258,0)</f>
        <v>0</v>
      </c>
      <c r="BJ258" s="15" t="s">
        <v>81</v>
      </c>
      <c r="BK258" s="152">
        <f>ROUND(I258*H258,2)</f>
        <v>0</v>
      </c>
      <c r="BL258" s="15" t="s">
        <v>200</v>
      </c>
      <c r="BM258" s="151" t="s">
        <v>427</v>
      </c>
    </row>
    <row r="259" spans="1:65" s="2" customFormat="1">
      <c r="A259" s="30"/>
      <c r="B259" s="31"/>
      <c r="C259" s="30"/>
      <c r="D259" s="153" t="s">
        <v>125</v>
      </c>
      <c r="E259" s="30"/>
      <c r="F259" s="154" t="s">
        <v>428</v>
      </c>
      <c r="G259" s="30"/>
      <c r="H259" s="30"/>
      <c r="I259" s="155"/>
      <c r="J259" s="30"/>
      <c r="K259" s="30"/>
      <c r="L259" s="31"/>
      <c r="M259" s="156"/>
      <c r="N259" s="157"/>
      <c r="O259" s="56"/>
      <c r="P259" s="56"/>
      <c r="Q259" s="56"/>
      <c r="R259" s="56"/>
      <c r="S259" s="56"/>
      <c r="T259" s="57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5" t="s">
        <v>125</v>
      </c>
      <c r="AU259" s="15" t="s">
        <v>83</v>
      </c>
    </row>
    <row r="260" spans="1:65" s="2" customFormat="1" ht="21.75" customHeight="1">
      <c r="A260" s="30"/>
      <c r="B260" s="138"/>
      <c r="C260" s="139" t="s">
        <v>429</v>
      </c>
      <c r="D260" s="139" t="s">
        <v>119</v>
      </c>
      <c r="E260" s="140" t="s">
        <v>430</v>
      </c>
      <c r="F260" s="141" t="s">
        <v>431</v>
      </c>
      <c r="G260" s="142" t="s">
        <v>256</v>
      </c>
      <c r="H260" s="143">
        <v>2</v>
      </c>
      <c r="I260" s="144"/>
      <c r="J260" s="145">
        <f>ROUND(I260*H260,2)</f>
        <v>0</v>
      </c>
      <c r="K260" s="146"/>
      <c r="L260" s="31"/>
      <c r="M260" s="147" t="s">
        <v>1</v>
      </c>
      <c r="N260" s="148" t="s">
        <v>38</v>
      </c>
      <c r="O260" s="56"/>
      <c r="P260" s="149">
        <f>O260*H260</f>
        <v>0</v>
      </c>
      <c r="Q260" s="149">
        <v>0</v>
      </c>
      <c r="R260" s="149">
        <f>Q260*H260</f>
        <v>0</v>
      </c>
      <c r="S260" s="149">
        <v>1.23E-3</v>
      </c>
      <c r="T260" s="150">
        <f>S260*H260</f>
        <v>2.4599999999999999E-3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1" t="s">
        <v>200</v>
      </c>
      <c r="AT260" s="151" t="s">
        <v>119</v>
      </c>
      <c r="AU260" s="151" t="s">
        <v>83</v>
      </c>
      <c r="AY260" s="15" t="s">
        <v>117</v>
      </c>
      <c r="BE260" s="152">
        <f>IF(N260="základní",J260,0)</f>
        <v>0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15" t="s">
        <v>81</v>
      </c>
      <c r="BK260" s="152">
        <f>ROUND(I260*H260,2)</f>
        <v>0</v>
      </c>
      <c r="BL260" s="15" t="s">
        <v>200</v>
      </c>
      <c r="BM260" s="151" t="s">
        <v>432</v>
      </c>
    </row>
    <row r="261" spans="1:65" s="2" customFormat="1">
      <c r="A261" s="30"/>
      <c r="B261" s="31"/>
      <c r="C261" s="30"/>
      <c r="D261" s="153" t="s">
        <v>125</v>
      </c>
      <c r="E261" s="30"/>
      <c r="F261" s="154" t="s">
        <v>433</v>
      </c>
      <c r="G261" s="30"/>
      <c r="H261" s="30"/>
      <c r="I261" s="155"/>
      <c r="J261" s="30"/>
      <c r="K261" s="30"/>
      <c r="L261" s="31"/>
      <c r="M261" s="156"/>
      <c r="N261" s="157"/>
      <c r="O261" s="56"/>
      <c r="P261" s="56"/>
      <c r="Q261" s="56"/>
      <c r="R261" s="56"/>
      <c r="S261" s="56"/>
      <c r="T261" s="57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5" t="s">
        <v>125</v>
      </c>
      <c r="AU261" s="15" t="s">
        <v>83</v>
      </c>
    </row>
    <row r="262" spans="1:65" s="2" customFormat="1" ht="21.75" customHeight="1">
      <c r="A262" s="30"/>
      <c r="B262" s="138"/>
      <c r="C262" s="139" t="s">
        <v>434</v>
      </c>
      <c r="D262" s="139" t="s">
        <v>119</v>
      </c>
      <c r="E262" s="140" t="s">
        <v>435</v>
      </c>
      <c r="F262" s="141" t="s">
        <v>436</v>
      </c>
      <c r="G262" s="142" t="s">
        <v>256</v>
      </c>
      <c r="H262" s="143">
        <v>2</v>
      </c>
      <c r="I262" s="144"/>
      <c r="J262" s="145">
        <f>ROUND(I262*H262,2)</f>
        <v>0</v>
      </c>
      <c r="K262" s="146"/>
      <c r="L262" s="31"/>
      <c r="M262" s="147" t="s">
        <v>1</v>
      </c>
      <c r="N262" s="148" t="s">
        <v>38</v>
      </c>
      <c r="O262" s="56"/>
      <c r="P262" s="149">
        <f>O262*H262</f>
        <v>0</v>
      </c>
      <c r="Q262" s="149">
        <v>6.9999999999999999E-4</v>
      </c>
      <c r="R262" s="149">
        <f>Q262*H262</f>
        <v>1.4E-3</v>
      </c>
      <c r="S262" s="149">
        <v>0</v>
      </c>
      <c r="T262" s="150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1" t="s">
        <v>200</v>
      </c>
      <c r="AT262" s="151" t="s">
        <v>119</v>
      </c>
      <c r="AU262" s="151" t="s">
        <v>83</v>
      </c>
      <c r="AY262" s="15" t="s">
        <v>117</v>
      </c>
      <c r="BE262" s="152">
        <f>IF(N262="základní",J262,0)</f>
        <v>0</v>
      </c>
      <c r="BF262" s="152">
        <f>IF(N262="snížená",J262,0)</f>
        <v>0</v>
      </c>
      <c r="BG262" s="152">
        <f>IF(N262="zákl. přenesená",J262,0)</f>
        <v>0</v>
      </c>
      <c r="BH262" s="152">
        <f>IF(N262="sníž. přenesená",J262,0)</f>
        <v>0</v>
      </c>
      <c r="BI262" s="152">
        <f>IF(N262="nulová",J262,0)</f>
        <v>0</v>
      </c>
      <c r="BJ262" s="15" t="s">
        <v>81</v>
      </c>
      <c r="BK262" s="152">
        <f>ROUND(I262*H262,2)</f>
        <v>0</v>
      </c>
      <c r="BL262" s="15" t="s">
        <v>200</v>
      </c>
      <c r="BM262" s="151" t="s">
        <v>437</v>
      </c>
    </row>
    <row r="263" spans="1:65" s="2" customFormat="1" ht="19.5">
      <c r="A263" s="30"/>
      <c r="B263" s="31"/>
      <c r="C263" s="30"/>
      <c r="D263" s="153" t="s">
        <v>125</v>
      </c>
      <c r="E263" s="30"/>
      <c r="F263" s="154" t="s">
        <v>438</v>
      </c>
      <c r="G263" s="30"/>
      <c r="H263" s="30"/>
      <c r="I263" s="155"/>
      <c r="J263" s="30"/>
      <c r="K263" s="30"/>
      <c r="L263" s="31"/>
      <c r="M263" s="156"/>
      <c r="N263" s="157"/>
      <c r="O263" s="56"/>
      <c r="P263" s="56"/>
      <c r="Q263" s="56"/>
      <c r="R263" s="56"/>
      <c r="S263" s="56"/>
      <c r="T263" s="57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5" t="s">
        <v>125</v>
      </c>
      <c r="AU263" s="15" t="s">
        <v>83</v>
      </c>
    </row>
    <row r="264" spans="1:65" s="2" customFormat="1" ht="16.5" customHeight="1">
      <c r="A264" s="30"/>
      <c r="B264" s="138"/>
      <c r="C264" s="139" t="s">
        <v>439</v>
      </c>
      <c r="D264" s="139" t="s">
        <v>119</v>
      </c>
      <c r="E264" s="140" t="s">
        <v>440</v>
      </c>
      <c r="F264" s="141" t="s">
        <v>441</v>
      </c>
      <c r="G264" s="142" t="s">
        <v>199</v>
      </c>
      <c r="H264" s="143">
        <v>67</v>
      </c>
      <c r="I264" s="144"/>
      <c r="J264" s="145">
        <f>ROUND(I264*H264,2)</f>
        <v>0</v>
      </c>
      <c r="K264" s="146"/>
      <c r="L264" s="31"/>
      <c r="M264" s="147" t="s">
        <v>1</v>
      </c>
      <c r="N264" s="148" t="s">
        <v>38</v>
      </c>
      <c r="O264" s="56"/>
      <c r="P264" s="149">
        <f>O264*H264</f>
        <v>0</v>
      </c>
      <c r="Q264" s="149">
        <v>1.9000000000000001E-4</v>
      </c>
      <c r="R264" s="149">
        <f>Q264*H264</f>
        <v>1.273E-2</v>
      </c>
      <c r="S264" s="149">
        <v>0</v>
      </c>
      <c r="T264" s="150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1" t="s">
        <v>200</v>
      </c>
      <c r="AT264" s="151" t="s">
        <v>119</v>
      </c>
      <c r="AU264" s="151" t="s">
        <v>83</v>
      </c>
      <c r="AY264" s="15" t="s">
        <v>117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5" t="s">
        <v>81</v>
      </c>
      <c r="BK264" s="152">
        <f>ROUND(I264*H264,2)</f>
        <v>0</v>
      </c>
      <c r="BL264" s="15" t="s">
        <v>200</v>
      </c>
      <c r="BM264" s="151" t="s">
        <v>442</v>
      </c>
    </row>
    <row r="265" spans="1:65" s="2" customFormat="1" ht="19.5">
      <c r="A265" s="30"/>
      <c r="B265" s="31"/>
      <c r="C265" s="30"/>
      <c r="D265" s="153" t="s">
        <v>125</v>
      </c>
      <c r="E265" s="30"/>
      <c r="F265" s="154" t="s">
        <v>443</v>
      </c>
      <c r="G265" s="30"/>
      <c r="H265" s="30"/>
      <c r="I265" s="155"/>
      <c r="J265" s="30"/>
      <c r="K265" s="30"/>
      <c r="L265" s="31"/>
      <c r="M265" s="156"/>
      <c r="N265" s="157"/>
      <c r="O265" s="56"/>
      <c r="P265" s="56"/>
      <c r="Q265" s="56"/>
      <c r="R265" s="56"/>
      <c r="S265" s="56"/>
      <c r="T265" s="57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5" t="s">
        <v>125</v>
      </c>
      <c r="AU265" s="15" t="s">
        <v>83</v>
      </c>
    </row>
    <row r="266" spans="1:65" s="2" customFormat="1" ht="21.75" customHeight="1">
      <c r="A266" s="30"/>
      <c r="B266" s="138"/>
      <c r="C266" s="139" t="s">
        <v>444</v>
      </c>
      <c r="D266" s="139" t="s">
        <v>119</v>
      </c>
      <c r="E266" s="140" t="s">
        <v>445</v>
      </c>
      <c r="F266" s="141" t="s">
        <v>446</v>
      </c>
      <c r="G266" s="142" t="s">
        <v>199</v>
      </c>
      <c r="H266" s="143">
        <v>67</v>
      </c>
      <c r="I266" s="144"/>
      <c r="J266" s="145">
        <f>ROUND(I266*H266,2)</f>
        <v>0</v>
      </c>
      <c r="K266" s="146"/>
      <c r="L266" s="31"/>
      <c r="M266" s="147" t="s">
        <v>1</v>
      </c>
      <c r="N266" s="148" t="s">
        <v>38</v>
      </c>
      <c r="O266" s="56"/>
      <c r="P266" s="149">
        <f>O266*H266</f>
        <v>0</v>
      </c>
      <c r="Q266" s="149">
        <v>1.0000000000000001E-5</v>
      </c>
      <c r="R266" s="149">
        <f>Q266*H266</f>
        <v>6.7000000000000002E-4</v>
      </c>
      <c r="S266" s="149">
        <v>0</v>
      </c>
      <c r="T266" s="150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1" t="s">
        <v>200</v>
      </c>
      <c r="AT266" s="151" t="s">
        <v>119</v>
      </c>
      <c r="AU266" s="151" t="s">
        <v>83</v>
      </c>
      <c r="AY266" s="15" t="s">
        <v>117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5" t="s">
        <v>81</v>
      </c>
      <c r="BK266" s="152">
        <f>ROUND(I266*H266,2)</f>
        <v>0</v>
      </c>
      <c r="BL266" s="15" t="s">
        <v>200</v>
      </c>
      <c r="BM266" s="151" t="s">
        <v>447</v>
      </c>
    </row>
    <row r="267" spans="1:65" s="2" customFormat="1" ht="19.5">
      <c r="A267" s="30"/>
      <c r="B267" s="31"/>
      <c r="C267" s="30"/>
      <c r="D267" s="153" t="s">
        <v>125</v>
      </c>
      <c r="E267" s="30"/>
      <c r="F267" s="154" t="s">
        <v>448</v>
      </c>
      <c r="G267" s="30"/>
      <c r="H267" s="30"/>
      <c r="I267" s="155"/>
      <c r="J267" s="30"/>
      <c r="K267" s="30"/>
      <c r="L267" s="31"/>
      <c r="M267" s="156"/>
      <c r="N267" s="157"/>
      <c r="O267" s="56"/>
      <c r="P267" s="56"/>
      <c r="Q267" s="56"/>
      <c r="R267" s="56"/>
      <c r="S267" s="56"/>
      <c r="T267" s="57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5" t="s">
        <v>125</v>
      </c>
      <c r="AU267" s="15" t="s">
        <v>83</v>
      </c>
    </row>
    <row r="268" spans="1:65" s="2" customFormat="1" ht="24.2" customHeight="1">
      <c r="A268" s="30"/>
      <c r="B268" s="138"/>
      <c r="C268" s="139" t="s">
        <v>449</v>
      </c>
      <c r="D268" s="139" t="s">
        <v>119</v>
      </c>
      <c r="E268" s="140" t="s">
        <v>450</v>
      </c>
      <c r="F268" s="141" t="s">
        <v>451</v>
      </c>
      <c r="G268" s="142" t="s">
        <v>137</v>
      </c>
      <c r="H268" s="143">
        <v>0.157</v>
      </c>
      <c r="I268" s="144"/>
      <c r="J268" s="145">
        <f>ROUND(I268*H268,2)</f>
        <v>0</v>
      </c>
      <c r="K268" s="146"/>
      <c r="L268" s="31"/>
      <c r="M268" s="147" t="s">
        <v>1</v>
      </c>
      <c r="N268" s="148" t="s">
        <v>38</v>
      </c>
      <c r="O268" s="56"/>
      <c r="P268" s="149">
        <f>O268*H268</f>
        <v>0</v>
      </c>
      <c r="Q268" s="149">
        <v>0</v>
      </c>
      <c r="R268" s="149">
        <f>Q268*H268</f>
        <v>0</v>
      </c>
      <c r="S268" s="149">
        <v>0</v>
      </c>
      <c r="T268" s="15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1" t="s">
        <v>200</v>
      </c>
      <c r="AT268" s="151" t="s">
        <v>119</v>
      </c>
      <c r="AU268" s="151" t="s">
        <v>83</v>
      </c>
      <c r="AY268" s="15" t="s">
        <v>117</v>
      </c>
      <c r="BE268" s="152">
        <f>IF(N268="základní",J268,0)</f>
        <v>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15" t="s">
        <v>81</v>
      </c>
      <c r="BK268" s="152">
        <f>ROUND(I268*H268,2)</f>
        <v>0</v>
      </c>
      <c r="BL268" s="15" t="s">
        <v>200</v>
      </c>
      <c r="BM268" s="151" t="s">
        <v>452</v>
      </c>
    </row>
    <row r="269" spans="1:65" s="2" customFormat="1" ht="19.5">
      <c r="A269" s="30"/>
      <c r="B269" s="31"/>
      <c r="C269" s="30"/>
      <c r="D269" s="153" t="s">
        <v>125</v>
      </c>
      <c r="E269" s="30"/>
      <c r="F269" s="154" t="s">
        <v>453</v>
      </c>
      <c r="G269" s="30"/>
      <c r="H269" s="30"/>
      <c r="I269" s="155"/>
      <c r="J269" s="30"/>
      <c r="K269" s="30"/>
      <c r="L269" s="31"/>
      <c r="M269" s="156"/>
      <c r="N269" s="157"/>
      <c r="O269" s="56"/>
      <c r="P269" s="56"/>
      <c r="Q269" s="56"/>
      <c r="R269" s="56"/>
      <c r="S269" s="56"/>
      <c r="T269" s="57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5" t="s">
        <v>125</v>
      </c>
      <c r="AU269" s="15" t="s">
        <v>83</v>
      </c>
    </row>
    <row r="270" spans="1:65" s="2" customFormat="1" ht="24.2" customHeight="1">
      <c r="A270" s="30"/>
      <c r="B270" s="138"/>
      <c r="C270" s="139" t="s">
        <v>454</v>
      </c>
      <c r="D270" s="139" t="s">
        <v>119</v>
      </c>
      <c r="E270" s="140" t="s">
        <v>455</v>
      </c>
      <c r="F270" s="141" t="s">
        <v>456</v>
      </c>
      <c r="G270" s="142" t="s">
        <v>137</v>
      </c>
      <c r="H270" s="143">
        <v>8.5999999999999993E-2</v>
      </c>
      <c r="I270" s="144"/>
      <c r="J270" s="145">
        <f>ROUND(I270*H270,2)</f>
        <v>0</v>
      </c>
      <c r="K270" s="146"/>
      <c r="L270" s="31"/>
      <c r="M270" s="147" t="s">
        <v>1</v>
      </c>
      <c r="N270" s="148" t="s">
        <v>38</v>
      </c>
      <c r="O270" s="56"/>
      <c r="P270" s="149">
        <f>O270*H270</f>
        <v>0</v>
      </c>
      <c r="Q270" s="149">
        <v>0</v>
      </c>
      <c r="R270" s="149">
        <f>Q270*H270</f>
        <v>0</v>
      </c>
      <c r="S270" s="149">
        <v>0</v>
      </c>
      <c r="T270" s="150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1" t="s">
        <v>200</v>
      </c>
      <c r="AT270" s="151" t="s">
        <v>119</v>
      </c>
      <c r="AU270" s="151" t="s">
        <v>83</v>
      </c>
      <c r="AY270" s="15" t="s">
        <v>117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5" t="s">
        <v>81</v>
      </c>
      <c r="BK270" s="152">
        <f>ROUND(I270*H270,2)</f>
        <v>0</v>
      </c>
      <c r="BL270" s="15" t="s">
        <v>200</v>
      </c>
      <c r="BM270" s="151" t="s">
        <v>457</v>
      </c>
    </row>
    <row r="271" spans="1:65" s="2" customFormat="1" ht="29.25">
      <c r="A271" s="30"/>
      <c r="B271" s="31"/>
      <c r="C271" s="30"/>
      <c r="D271" s="153" t="s">
        <v>125</v>
      </c>
      <c r="E271" s="30"/>
      <c r="F271" s="154" t="s">
        <v>458</v>
      </c>
      <c r="G271" s="30"/>
      <c r="H271" s="30"/>
      <c r="I271" s="155"/>
      <c r="J271" s="30"/>
      <c r="K271" s="30"/>
      <c r="L271" s="31"/>
      <c r="M271" s="156"/>
      <c r="N271" s="157"/>
      <c r="O271" s="56"/>
      <c r="P271" s="56"/>
      <c r="Q271" s="56"/>
      <c r="R271" s="56"/>
      <c r="S271" s="56"/>
      <c r="T271" s="57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T271" s="15" t="s">
        <v>125</v>
      </c>
      <c r="AU271" s="15" t="s">
        <v>83</v>
      </c>
    </row>
    <row r="272" spans="1:65" s="12" customFormat="1" ht="22.9" customHeight="1">
      <c r="B272" s="125"/>
      <c r="D272" s="126" t="s">
        <v>72</v>
      </c>
      <c r="E272" s="136" t="s">
        <v>459</v>
      </c>
      <c r="F272" s="136" t="s">
        <v>460</v>
      </c>
      <c r="I272" s="128"/>
      <c r="J272" s="137">
        <f>BK272</f>
        <v>0</v>
      </c>
      <c r="L272" s="125"/>
      <c r="M272" s="130"/>
      <c r="N272" s="131"/>
      <c r="O272" s="131"/>
      <c r="P272" s="132">
        <f>SUM(P273:P326)</f>
        <v>0</v>
      </c>
      <c r="Q272" s="131"/>
      <c r="R272" s="132">
        <f>SUM(R273:R326)</f>
        <v>0.18127000000000001</v>
      </c>
      <c r="S272" s="131"/>
      <c r="T272" s="133">
        <f>SUM(T273:T326)</f>
        <v>0.19028999999999999</v>
      </c>
      <c r="AR272" s="126" t="s">
        <v>83</v>
      </c>
      <c r="AT272" s="134" t="s">
        <v>72</v>
      </c>
      <c r="AU272" s="134" t="s">
        <v>81</v>
      </c>
      <c r="AY272" s="126" t="s">
        <v>117</v>
      </c>
      <c r="BK272" s="135">
        <f>SUM(BK273:BK326)</f>
        <v>0</v>
      </c>
    </row>
    <row r="273" spans="1:65" s="2" customFormat="1" ht="16.5" customHeight="1">
      <c r="A273" s="30"/>
      <c r="B273" s="138"/>
      <c r="C273" s="139" t="s">
        <v>461</v>
      </c>
      <c r="D273" s="139" t="s">
        <v>119</v>
      </c>
      <c r="E273" s="140" t="s">
        <v>462</v>
      </c>
      <c r="F273" s="141" t="s">
        <v>463</v>
      </c>
      <c r="G273" s="142" t="s">
        <v>256</v>
      </c>
      <c r="H273" s="143">
        <v>4</v>
      </c>
      <c r="I273" s="144"/>
      <c r="J273" s="145">
        <f>ROUND(I273*H273,2)</f>
        <v>0</v>
      </c>
      <c r="K273" s="146"/>
      <c r="L273" s="31"/>
      <c r="M273" s="147" t="s">
        <v>1</v>
      </c>
      <c r="N273" s="148" t="s">
        <v>38</v>
      </c>
      <c r="O273" s="56"/>
      <c r="P273" s="149">
        <f>O273*H273</f>
        <v>0</v>
      </c>
      <c r="Q273" s="149">
        <v>2.0000000000000001E-4</v>
      </c>
      <c r="R273" s="149">
        <f>Q273*H273</f>
        <v>8.0000000000000004E-4</v>
      </c>
      <c r="S273" s="149">
        <v>0</v>
      </c>
      <c r="T273" s="150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1" t="s">
        <v>200</v>
      </c>
      <c r="AT273" s="151" t="s">
        <v>119</v>
      </c>
      <c r="AU273" s="151" t="s">
        <v>83</v>
      </c>
      <c r="AY273" s="15" t="s">
        <v>117</v>
      </c>
      <c r="BE273" s="152">
        <f>IF(N273="základní",J273,0)</f>
        <v>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5" t="s">
        <v>81</v>
      </c>
      <c r="BK273" s="152">
        <f>ROUND(I273*H273,2)</f>
        <v>0</v>
      </c>
      <c r="BL273" s="15" t="s">
        <v>200</v>
      </c>
      <c r="BM273" s="151" t="s">
        <v>464</v>
      </c>
    </row>
    <row r="274" spans="1:65" s="2" customFormat="1">
      <c r="A274" s="30"/>
      <c r="B274" s="31"/>
      <c r="C274" s="30"/>
      <c r="D274" s="153" t="s">
        <v>125</v>
      </c>
      <c r="E274" s="30"/>
      <c r="F274" s="154" t="s">
        <v>463</v>
      </c>
      <c r="G274" s="30"/>
      <c r="H274" s="30"/>
      <c r="I274" s="155"/>
      <c r="J274" s="30"/>
      <c r="K274" s="30"/>
      <c r="L274" s="31"/>
      <c r="M274" s="156"/>
      <c r="N274" s="157"/>
      <c r="O274" s="56"/>
      <c r="P274" s="56"/>
      <c r="Q274" s="56"/>
      <c r="R274" s="56"/>
      <c r="S274" s="56"/>
      <c r="T274" s="57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5" t="s">
        <v>125</v>
      </c>
      <c r="AU274" s="15" t="s">
        <v>83</v>
      </c>
    </row>
    <row r="275" spans="1:65" s="2" customFormat="1" ht="19.5">
      <c r="A275" s="30"/>
      <c r="B275" s="31"/>
      <c r="C275" s="30"/>
      <c r="D275" s="153" t="s">
        <v>259</v>
      </c>
      <c r="E275" s="30"/>
      <c r="F275" s="177" t="s">
        <v>465</v>
      </c>
      <c r="G275" s="30"/>
      <c r="H275" s="30"/>
      <c r="I275" s="155"/>
      <c r="J275" s="30"/>
      <c r="K275" s="30"/>
      <c r="L275" s="31"/>
      <c r="M275" s="156"/>
      <c r="N275" s="157"/>
      <c r="O275" s="56"/>
      <c r="P275" s="56"/>
      <c r="Q275" s="56"/>
      <c r="R275" s="56"/>
      <c r="S275" s="56"/>
      <c r="T275" s="57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5" t="s">
        <v>259</v>
      </c>
      <c r="AU275" s="15" t="s">
        <v>83</v>
      </c>
    </row>
    <row r="276" spans="1:65" s="2" customFormat="1" ht="16.5" customHeight="1">
      <c r="A276" s="30"/>
      <c r="B276" s="138"/>
      <c r="C276" s="139" t="s">
        <v>466</v>
      </c>
      <c r="D276" s="139" t="s">
        <v>119</v>
      </c>
      <c r="E276" s="140" t="s">
        <v>467</v>
      </c>
      <c r="F276" s="141" t="s">
        <v>468</v>
      </c>
      <c r="G276" s="142" t="s">
        <v>256</v>
      </c>
      <c r="H276" s="143">
        <v>4</v>
      </c>
      <c r="I276" s="144"/>
      <c r="J276" s="145">
        <f>ROUND(I276*H276,2)</f>
        <v>0</v>
      </c>
      <c r="K276" s="146"/>
      <c r="L276" s="31"/>
      <c r="M276" s="147" t="s">
        <v>1</v>
      </c>
      <c r="N276" s="148" t="s">
        <v>38</v>
      </c>
      <c r="O276" s="56"/>
      <c r="P276" s="149">
        <f>O276*H276</f>
        <v>0</v>
      </c>
      <c r="Q276" s="149">
        <v>2.0000000000000001E-4</v>
      </c>
      <c r="R276" s="149">
        <f>Q276*H276</f>
        <v>8.0000000000000004E-4</v>
      </c>
      <c r="S276" s="149">
        <v>0</v>
      </c>
      <c r="T276" s="150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51" t="s">
        <v>200</v>
      </c>
      <c r="AT276" s="151" t="s">
        <v>119</v>
      </c>
      <c r="AU276" s="151" t="s">
        <v>83</v>
      </c>
      <c r="AY276" s="15" t="s">
        <v>117</v>
      </c>
      <c r="BE276" s="152">
        <f>IF(N276="základní",J276,0)</f>
        <v>0</v>
      </c>
      <c r="BF276" s="152">
        <f>IF(N276="snížená",J276,0)</f>
        <v>0</v>
      </c>
      <c r="BG276" s="152">
        <f>IF(N276="zákl. přenesená",J276,0)</f>
        <v>0</v>
      </c>
      <c r="BH276" s="152">
        <f>IF(N276="sníž. přenesená",J276,0)</f>
        <v>0</v>
      </c>
      <c r="BI276" s="152">
        <f>IF(N276="nulová",J276,0)</f>
        <v>0</v>
      </c>
      <c r="BJ276" s="15" t="s">
        <v>81</v>
      </c>
      <c r="BK276" s="152">
        <f>ROUND(I276*H276,2)</f>
        <v>0</v>
      </c>
      <c r="BL276" s="15" t="s">
        <v>200</v>
      </c>
      <c r="BM276" s="151" t="s">
        <v>469</v>
      </c>
    </row>
    <row r="277" spans="1:65" s="2" customFormat="1">
      <c r="A277" s="30"/>
      <c r="B277" s="31"/>
      <c r="C277" s="30"/>
      <c r="D277" s="153" t="s">
        <v>125</v>
      </c>
      <c r="E277" s="30"/>
      <c r="F277" s="154" t="s">
        <v>468</v>
      </c>
      <c r="G277" s="30"/>
      <c r="H277" s="30"/>
      <c r="I277" s="155"/>
      <c r="J277" s="30"/>
      <c r="K277" s="30"/>
      <c r="L277" s="31"/>
      <c r="M277" s="156"/>
      <c r="N277" s="157"/>
      <c r="O277" s="56"/>
      <c r="P277" s="56"/>
      <c r="Q277" s="56"/>
      <c r="R277" s="56"/>
      <c r="S277" s="56"/>
      <c r="T277" s="57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5" t="s">
        <v>125</v>
      </c>
      <c r="AU277" s="15" t="s">
        <v>83</v>
      </c>
    </row>
    <row r="278" spans="1:65" s="2" customFormat="1" ht="19.5">
      <c r="A278" s="30"/>
      <c r="B278" s="31"/>
      <c r="C278" s="30"/>
      <c r="D278" s="153" t="s">
        <v>259</v>
      </c>
      <c r="E278" s="30"/>
      <c r="F278" s="177" t="s">
        <v>465</v>
      </c>
      <c r="G278" s="30"/>
      <c r="H278" s="30"/>
      <c r="I278" s="155"/>
      <c r="J278" s="30"/>
      <c r="K278" s="30"/>
      <c r="L278" s="31"/>
      <c r="M278" s="156"/>
      <c r="N278" s="157"/>
      <c r="O278" s="56"/>
      <c r="P278" s="56"/>
      <c r="Q278" s="56"/>
      <c r="R278" s="56"/>
      <c r="S278" s="56"/>
      <c r="T278" s="57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5" t="s">
        <v>259</v>
      </c>
      <c r="AU278" s="15" t="s">
        <v>83</v>
      </c>
    </row>
    <row r="279" spans="1:65" s="2" customFormat="1" ht="16.5" customHeight="1">
      <c r="A279" s="30"/>
      <c r="B279" s="138"/>
      <c r="C279" s="139" t="s">
        <v>470</v>
      </c>
      <c r="D279" s="139" t="s">
        <v>119</v>
      </c>
      <c r="E279" s="140" t="s">
        <v>471</v>
      </c>
      <c r="F279" s="141" t="s">
        <v>472</v>
      </c>
      <c r="G279" s="142" t="s">
        <v>256</v>
      </c>
      <c r="H279" s="143">
        <v>4</v>
      </c>
      <c r="I279" s="144"/>
      <c r="J279" s="145">
        <f>ROUND(I279*H279,2)</f>
        <v>0</v>
      </c>
      <c r="K279" s="146"/>
      <c r="L279" s="31"/>
      <c r="M279" s="147" t="s">
        <v>1</v>
      </c>
      <c r="N279" s="148" t="s">
        <v>38</v>
      </c>
      <c r="O279" s="56"/>
      <c r="P279" s="149">
        <f>O279*H279</f>
        <v>0</v>
      </c>
      <c r="Q279" s="149">
        <v>2.0000000000000001E-4</v>
      </c>
      <c r="R279" s="149">
        <f>Q279*H279</f>
        <v>8.0000000000000004E-4</v>
      </c>
      <c r="S279" s="149">
        <v>0</v>
      </c>
      <c r="T279" s="150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1" t="s">
        <v>200</v>
      </c>
      <c r="AT279" s="151" t="s">
        <v>119</v>
      </c>
      <c r="AU279" s="151" t="s">
        <v>83</v>
      </c>
      <c r="AY279" s="15" t="s">
        <v>117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5" t="s">
        <v>81</v>
      </c>
      <c r="BK279" s="152">
        <f>ROUND(I279*H279,2)</f>
        <v>0</v>
      </c>
      <c r="BL279" s="15" t="s">
        <v>200</v>
      </c>
      <c r="BM279" s="151" t="s">
        <v>473</v>
      </c>
    </row>
    <row r="280" spans="1:65" s="2" customFormat="1">
      <c r="A280" s="30"/>
      <c r="B280" s="31"/>
      <c r="C280" s="30"/>
      <c r="D280" s="153" t="s">
        <v>125</v>
      </c>
      <c r="E280" s="30"/>
      <c r="F280" s="154" t="s">
        <v>472</v>
      </c>
      <c r="G280" s="30"/>
      <c r="H280" s="30"/>
      <c r="I280" s="155"/>
      <c r="J280" s="30"/>
      <c r="K280" s="30"/>
      <c r="L280" s="31"/>
      <c r="M280" s="156"/>
      <c r="N280" s="157"/>
      <c r="O280" s="56"/>
      <c r="P280" s="56"/>
      <c r="Q280" s="56"/>
      <c r="R280" s="56"/>
      <c r="S280" s="56"/>
      <c r="T280" s="57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T280" s="15" t="s">
        <v>125</v>
      </c>
      <c r="AU280" s="15" t="s">
        <v>83</v>
      </c>
    </row>
    <row r="281" spans="1:65" s="2" customFormat="1" ht="19.5">
      <c r="A281" s="30"/>
      <c r="B281" s="31"/>
      <c r="C281" s="30"/>
      <c r="D281" s="153" t="s">
        <v>259</v>
      </c>
      <c r="E281" s="30"/>
      <c r="F281" s="177" t="s">
        <v>465</v>
      </c>
      <c r="G281" s="30"/>
      <c r="H281" s="30"/>
      <c r="I281" s="155"/>
      <c r="J281" s="30"/>
      <c r="K281" s="30"/>
      <c r="L281" s="31"/>
      <c r="M281" s="156"/>
      <c r="N281" s="157"/>
      <c r="O281" s="56"/>
      <c r="P281" s="56"/>
      <c r="Q281" s="56"/>
      <c r="R281" s="56"/>
      <c r="S281" s="56"/>
      <c r="T281" s="57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5" t="s">
        <v>259</v>
      </c>
      <c r="AU281" s="15" t="s">
        <v>83</v>
      </c>
    </row>
    <row r="282" spans="1:65" s="2" customFormat="1" ht="16.5" customHeight="1">
      <c r="A282" s="30"/>
      <c r="B282" s="138"/>
      <c r="C282" s="139" t="s">
        <v>474</v>
      </c>
      <c r="D282" s="139" t="s">
        <v>119</v>
      </c>
      <c r="E282" s="140" t="s">
        <v>475</v>
      </c>
      <c r="F282" s="141" t="s">
        <v>476</v>
      </c>
      <c r="G282" s="142" t="s">
        <v>256</v>
      </c>
      <c r="H282" s="143">
        <v>4</v>
      </c>
      <c r="I282" s="144"/>
      <c r="J282" s="145">
        <f>ROUND(I282*H282,2)</f>
        <v>0</v>
      </c>
      <c r="K282" s="146"/>
      <c r="L282" s="31"/>
      <c r="M282" s="147" t="s">
        <v>1</v>
      </c>
      <c r="N282" s="148" t="s">
        <v>38</v>
      </c>
      <c r="O282" s="56"/>
      <c r="P282" s="149">
        <f>O282*H282</f>
        <v>0</v>
      </c>
      <c r="Q282" s="149">
        <v>2.0000000000000001E-4</v>
      </c>
      <c r="R282" s="149">
        <f>Q282*H282</f>
        <v>8.0000000000000004E-4</v>
      </c>
      <c r="S282" s="149">
        <v>0</v>
      </c>
      <c r="T282" s="150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1" t="s">
        <v>200</v>
      </c>
      <c r="AT282" s="151" t="s">
        <v>119</v>
      </c>
      <c r="AU282" s="151" t="s">
        <v>83</v>
      </c>
      <c r="AY282" s="15" t="s">
        <v>117</v>
      </c>
      <c r="BE282" s="152">
        <f>IF(N282="základní",J282,0)</f>
        <v>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15" t="s">
        <v>81</v>
      </c>
      <c r="BK282" s="152">
        <f>ROUND(I282*H282,2)</f>
        <v>0</v>
      </c>
      <c r="BL282" s="15" t="s">
        <v>200</v>
      </c>
      <c r="BM282" s="151" t="s">
        <v>477</v>
      </c>
    </row>
    <row r="283" spans="1:65" s="2" customFormat="1">
      <c r="A283" s="30"/>
      <c r="B283" s="31"/>
      <c r="C283" s="30"/>
      <c r="D283" s="153" t="s">
        <v>125</v>
      </c>
      <c r="E283" s="30"/>
      <c r="F283" s="154" t="s">
        <v>478</v>
      </c>
      <c r="G283" s="30"/>
      <c r="H283" s="30"/>
      <c r="I283" s="155"/>
      <c r="J283" s="30"/>
      <c r="K283" s="30"/>
      <c r="L283" s="31"/>
      <c r="M283" s="156"/>
      <c r="N283" s="157"/>
      <c r="O283" s="56"/>
      <c r="P283" s="56"/>
      <c r="Q283" s="56"/>
      <c r="R283" s="56"/>
      <c r="S283" s="56"/>
      <c r="T283" s="57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T283" s="15" t="s">
        <v>125</v>
      </c>
      <c r="AU283" s="15" t="s">
        <v>83</v>
      </c>
    </row>
    <row r="284" spans="1:65" s="2" customFormat="1" ht="19.5">
      <c r="A284" s="30"/>
      <c r="B284" s="31"/>
      <c r="C284" s="30"/>
      <c r="D284" s="153" t="s">
        <v>259</v>
      </c>
      <c r="E284" s="30"/>
      <c r="F284" s="177" t="s">
        <v>465</v>
      </c>
      <c r="G284" s="30"/>
      <c r="H284" s="30"/>
      <c r="I284" s="155"/>
      <c r="J284" s="30"/>
      <c r="K284" s="30"/>
      <c r="L284" s="31"/>
      <c r="M284" s="156"/>
      <c r="N284" s="157"/>
      <c r="O284" s="56"/>
      <c r="P284" s="56"/>
      <c r="Q284" s="56"/>
      <c r="R284" s="56"/>
      <c r="S284" s="56"/>
      <c r="T284" s="57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5" t="s">
        <v>259</v>
      </c>
      <c r="AU284" s="15" t="s">
        <v>83</v>
      </c>
    </row>
    <row r="285" spans="1:65" s="2" customFormat="1" ht="16.5" customHeight="1">
      <c r="A285" s="30"/>
      <c r="B285" s="138"/>
      <c r="C285" s="139" t="s">
        <v>479</v>
      </c>
      <c r="D285" s="139" t="s">
        <v>119</v>
      </c>
      <c r="E285" s="140" t="s">
        <v>480</v>
      </c>
      <c r="F285" s="141" t="s">
        <v>481</v>
      </c>
      <c r="G285" s="142" t="s">
        <v>482</v>
      </c>
      <c r="H285" s="143">
        <v>2</v>
      </c>
      <c r="I285" s="144"/>
      <c r="J285" s="145">
        <f>ROUND(I285*H285,2)</f>
        <v>0</v>
      </c>
      <c r="K285" s="146"/>
      <c r="L285" s="31"/>
      <c r="M285" s="147" t="s">
        <v>1</v>
      </c>
      <c r="N285" s="148" t="s">
        <v>38</v>
      </c>
      <c r="O285" s="56"/>
      <c r="P285" s="149">
        <f>O285*H285</f>
        <v>0</v>
      </c>
      <c r="Q285" s="149">
        <v>0</v>
      </c>
      <c r="R285" s="149">
        <f>Q285*H285</f>
        <v>0</v>
      </c>
      <c r="S285" s="149">
        <v>1.933E-2</v>
      </c>
      <c r="T285" s="150">
        <f>S285*H285</f>
        <v>3.866E-2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51" t="s">
        <v>200</v>
      </c>
      <c r="AT285" s="151" t="s">
        <v>119</v>
      </c>
      <c r="AU285" s="151" t="s">
        <v>83</v>
      </c>
      <c r="AY285" s="15" t="s">
        <v>117</v>
      </c>
      <c r="BE285" s="152">
        <f>IF(N285="základní",J285,0)</f>
        <v>0</v>
      </c>
      <c r="BF285" s="152">
        <f>IF(N285="snížená",J285,0)</f>
        <v>0</v>
      </c>
      <c r="BG285" s="152">
        <f>IF(N285="zákl. přenesená",J285,0)</f>
        <v>0</v>
      </c>
      <c r="BH285" s="152">
        <f>IF(N285="sníž. přenesená",J285,0)</f>
        <v>0</v>
      </c>
      <c r="BI285" s="152">
        <f>IF(N285="nulová",J285,0)</f>
        <v>0</v>
      </c>
      <c r="BJ285" s="15" t="s">
        <v>81</v>
      </c>
      <c r="BK285" s="152">
        <f>ROUND(I285*H285,2)</f>
        <v>0</v>
      </c>
      <c r="BL285" s="15" t="s">
        <v>200</v>
      </c>
      <c r="BM285" s="151" t="s">
        <v>483</v>
      </c>
    </row>
    <row r="286" spans="1:65" s="2" customFormat="1" ht="19.5">
      <c r="A286" s="30"/>
      <c r="B286" s="31"/>
      <c r="C286" s="30"/>
      <c r="D286" s="153" t="s">
        <v>125</v>
      </c>
      <c r="E286" s="30"/>
      <c r="F286" s="154" t="s">
        <v>484</v>
      </c>
      <c r="G286" s="30"/>
      <c r="H286" s="30"/>
      <c r="I286" s="155"/>
      <c r="J286" s="30"/>
      <c r="K286" s="30"/>
      <c r="L286" s="31"/>
      <c r="M286" s="156"/>
      <c r="N286" s="157"/>
      <c r="O286" s="56"/>
      <c r="P286" s="56"/>
      <c r="Q286" s="56"/>
      <c r="R286" s="56"/>
      <c r="S286" s="56"/>
      <c r="T286" s="57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T286" s="15" t="s">
        <v>125</v>
      </c>
      <c r="AU286" s="15" t="s">
        <v>83</v>
      </c>
    </row>
    <row r="287" spans="1:65" s="2" customFormat="1" ht="16.5" customHeight="1">
      <c r="A287" s="30"/>
      <c r="B287" s="138"/>
      <c r="C287" s="139" t="s">
        <v>485</v>
      </c>
      <c r="D287" s="139" t="s">
        <v>119</v>
      </c>
      <c r="E287" s="140" t="s">
        <v>486</v>
      </c>
      <c r="F287" s="141" t="s">
        <v>487</v>
      </c>
      <c r="G287" s="142" t="s">
        <v>482</v>
      </c>
      <c r="H287" s="143">
        <v>2</v>
      </c>
      <c r="I287" s="144"/>
      <c r="J287" s="145">
        <f>ROUND(I287*H287,2)</f>
        <v>0</v>
      </c>
      <c r="K287" s="146"/>
      <c r="L287" s="31"/>
      <c r="M287" s="147" t="s">
        <v>1</v>
      </c>
      <c r="N287" s="148" t="s">
        <v>38</v>
      </c>
      <c r="O287" s="56"/>
      <c r="P287" s="149">
        <f>O287*H287</f>
        <v>0</v>
      </c>
      <c r="Q287" s="149">
        <v>3.1919999999999997E-2</v>
      </c>
      <c r="R287" s="149">
        <f>Q287*H287</f>
        <v>6.3839999999999994E-2</v>
      </c>
      <c r="S287" s="149">
        <v>0</v>
      </c>
      <c r="T287" s="150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1" t="s">
        <v>200</v>
      </c>
      <c r="AT287" s="151" t="s">
        <v>119</v>
      </c>
      <c r="AU287" s="151" t="s">
        <v>83</v>
      </c>
      <c r="AY287" s="15" t="s">
        <v>117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5" t="s">
        <v>81</v>
      </c>
      <c r="BK287" s="152">
        <f>ROUND(I287*H287,2)</f>
        <v>0</v>
      </c>
      <c r="BL287" s="15" t="s">
        <v>200</v>
      </c>
      <c r="BM287" s="151" t="s">
        <v>488</v>
      </c>
    </row>
    <row r="288" spans="1:65" s="2" customFormat="1">
      <c r="A288" s="30"/>
      <c r="B288" s="31"/>
      <c r="C288" s="30"/>
      <c r="D288" s="153" t="s">
        <v>125</v>
      </c>
      <c r="E288" s="30"/>
      <c r="F288" s="154" t="s">
        <v>489</v>
      </c>
      <c r="G288" s="30"/>
      <c r="H288" s="30"/>
      <c r="I288" s="155"/>
      <c r="J288" s="30"/>
      <c r="K288" s="30"/>
      <c r="L288" s="31"/>
      <c r="M288" s="156"/>
      <c r="N288" s="157"/>
      <c r="O288" s="56"/>
      <c r="P288" s="56"/>
      <c r="Q288" s="56"/>
      <c r="R288" s="56"/>
      <c r="S288" s="56"/>
      <c r="T288" s="57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T288" s="15" t="s">
        <v>125</v>
      </c>
      <c r="AU288" s="15" t="s">
        <v>83</v>
      </c>
    </row>
    <row r="289" spans="1:65" s="2" customFormat="1" ht="29.25">
      <c r="A289" s="30"/>
      <c r="B289" s="31"/>
      <c r="C289" s="30"/>
      <c r="D289" s="153" t="s">
        <v>259</v>
      </c>
      <c r="E289" s="30"/>
      <c r="F289" s="177" t="s">
        <v>490</v>
      </c>
      <c r="G289" s="30"/>
      <c r="H289" s="30"/>
      <c r="I289" s="155"/>
      <c r="J289" s="30"/>
      <c r="K289" s="30"/>
      <c r="L289" s="31"/>
      <c r="M289" s="156"/>
      <c r="N289" s="157"/>
      <c r="O289" s="56"/>
      <c r="P289" s="56"/>
      <c r="Q289" s="56"/>
      <c r="R289" s="56"/>
      <c r="S289" s="56"/>
      <c r="T289" s="57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T289" s="15" t="s">
        <v>259</v>
      </c>
      <c r="AU289" s="15" t="s">
        <v>83</v>
      </c>
    </row>
    <row r="290" spans="1:65" s="2" customFormat="1" ht="24.2" customHeight="1">
      <c r="A290" s="30"/>
      <c r="B290" s="138"/>
      <c r="C290" s="139" t="s">
        <v>491</v>
      </c>
      <c r="D290" s="139" t="s">
        <v>119</v>
      </c>
      <c r="E290" s="140" t="s">
        <v>492</v>
      </c>
      <c r="F290" s="141" t="s">
        <v>493</v>
      </c>
      <c r="G290" s="142" t="s">
        <v>482</v>
      </c>
      <c r="H290" s="143">
        <v>2</v>
      </c>
      <c r="I290" s="144"/>
      <c r="J290" s="145">
        <f>ROUND(I290*H290,2)</f>
        <v>0</v>
      </c>
      <c r="K290" s="146"/>
      <c r="L290" s="31"/>
      <c r="M290" s="147" t="s">
        <v>1</v>
      </c>
      <c r="N290" s="148" t="s">
        <v>38</v>
      </c>
      <c r="O290" s="56"/>
      <c r="P290" s="149">
        <f>O290*H290</f>
        <v>0</v>
      </c>
      <c r="Q290" s="149">
        <v>1.7690000000000001E-2</v>
      </c>
      <c r="R290" s="149">
        <f>Q290*H290</f>
        <v>3.5380000000000002E-2</v>
      </c>
      <c r="S290" s="149">
        <v>0</v>
      </c>
      <c r="T290" s="150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1" t="s">
        <v>200</v>
      </c>
      <c r="AT290" s="151" t="s">
        <v>119</v>
      </c>
      <c r="AU290" s="151" t="s">
        <v>83</v>
      </c>
      <c r="AY290" s="15" t="s">
        <v>117</v>
      </c>
      <c r="BE290" s="152">
        <f>IF(N290="základní",J290,0)</f>
        <v>0</v>
      </c>
      <c r="BF290" s="152">
        <f>IF(N290="snížená",J290,0)</f>
        <v>0</v>
      </c>
      <c r="BG290" s="152">
        <f>IF(N290="zákl. přenesená",J290,0)</f>
        <v>0</v>
      </c>
      <c r="BH290" s="152">
        <f>IF(N290="sníž. přenesená",J290,0)</f>
        <v>0</v>
      </c>
      <c r="BI290" s="152">
        <f>IF(N290="nulová",J290,0)</f>
        <v>0</v>
      </c>
      <c r="BJ290" s="15" t="s">
        <v>81</v>
      </c>
      <c r="BK290" s="152">
        <f>ROUND(I290*H290,2)</f>
        <v>0</v>
      </c>
      <c r="BL290" s="15" t="s">
        <v>200</v>
      </c>
      <c r="BM290" s="151" t="s">
        <v>494</v>
      </c>
    </row>
    <row r="291" spans="1:65" s="2" customFormat="1" ht="19.5">
      <c r="A291" s="30"/>
      <c r="B291" s="31"/>
      <c r="C291" s="30"/>
      <c r="D291" s="153" t="s">
        <v>125</v>
      </c>
      <c r="E291" s="30"/>
      <c r="F291" s="154" t="s">
        <v>495</v>
      </c>
      <c r="G291" s="30"/>
      <c r="H291" s="30"/>
      <c r="I291" s="155"/>
      <c r="J291" s="30"/>
      <c r="K291" s="30"/>
      <c r="L291" s="31"/>
      <c r="M291" s="156"/>
      <c r="N291" s="157"/>
      <c r="O291" s="56"/>
      <c r="P291" s="56"/>
      <c r="Q291" s="56"/>
      <c r="R291" s="56"/>
      <c r="S291" s="56"/>
      <c r="T291" s="57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T291" s="15" t="s">
        <v>125</v>
      </c>
      <c r="AU291" s="15" t="s">
        <v>83</v>
      </c>
    </row>
    <row r="292" spans="1:65" s="2" customFormat="1" ht="19.5">
      <c r="A292" s="30"/>
      <c r="B292" s="31"/>
      <c r="C292" s="30"/>
      <c r="D292" s="153" t="s">
        <v>259</v>
      </c>
      <c r="E292" s="30"/>
      <c r="F292" s="177" t="s">
        <v>496</v>
      </c>
      <c r="G292" s="30"/>
      <c r="H292" s="30"/>
      <c r="I292" s="155"/>
      <c r="J292" s="30"/>
      <c r="K292" s="30"/>
      <c r="L292" s="31"/>
      <c r="M292" s="156"/>
      <c r="N292" s="157"/>
      <c r="O292" s="56"/>
      <c r="P292" s="56"/>
      <c r="Q292" s="56"/>
      <c r="R292" s="56"/>
      <c r="S292" s="56"/>
      <c r="T292" s="57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T292" s="15" t="s">
        <v>259</v>
      </c>
      <c r="AU292" s="15" t="s">
        <v>83</v>
      </c>
    </row>
    <row r="293" spans="1:65" s="2" customFormat="1" ht="24.2" customHeight="1">
      <c r="A293" s="30"/>
      <c r="B293" s="138"/>
      <c r="C293" s="139" t="s">
        <v>497</v>
      </c>
      <c r="D293" s="139" t="s">
        <v>119</v>
      </c>
      <c r="E293" s="140" t="s">
        <v>498</v>
      </c>
      <c r="F293" s="141" t="s">
        <v>499</v>
      </c>
      <c r="G293" s="142" t="s">
        <v>482</v>
      </c>
      <c r="H293" s="143">
        <v>2</v>
      </c>
      <c r="I293" s="144"/>
      <c r="J293" s="145">
        <f>ROUND(I293*H293,2)</f>
        <v>0</v>
      </c>
      <c r="K293" s="146"/>
      <c r="L293" s="31"/>
      <c r="M293" s="147" t="s">
        <v>1</v>
      </c>
      <c r="N293" s="148" t="s">
        <v>38</v>
      </c>
      <c r="O293" s="56"/>
      <c r="P293" s="149">
        <f>O293*H293</f>
        <v>0</v>
      </c>
      <c r="Q293" s="149">
        <v>0</v>
      </c>
      <c r="R293" s="149">
        <f>Q293*H293</f>
        <v>0</v>
      </c>
      <c r="S293" s="149">
        <v>2.8400000000000002E-2</v>
      </c>
      <c r="T293" s="150">
        <f>S293*H293</f>
        <v>5.6800000000000003E-2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1" t="s">
        <v>200</v>
      </c>
      <c r="AT293" s="151" t="s">
        <v>119</v>
      </c>
      <c r="AU293" s="151" t="s">
        <v>83</v>
      </c>
      <c r="AY293" s="15" t="s">
        <v>117</v>
      </c>
      <c r="BE293" s="152">
        <f>IF(N293="základní",J293,0)</f>
        <v>0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5" t="s">
        <v>81</v>
      </c>
      <c r="BK293" s="152">
        <f>ROUND(I293*H293,2)</f>
        <v>0</v>
      </c>
      <c r="BL293" s="15" t="s">
        <v>200</v>
      </c>
      <c r="BM293" s="151" t="s">
        <v>500</v>
      </c>
    </row>
    <row r="294" spans="1:65" s="2" customFormat="1">
      <c r="A294" s="30"/>
      <c r="B294" s="31"/>
      <c r="C294" s="30"/>
      <c r="D294" s="153" t="s">
        <v>125</v>
      </c>
      <c r="E294" s="30"/>
      <c r="F294" s="154" t="s">
        <v>501</v>
      </c>
      <c r="G294" s="30"/>
      <c r="H294" s="30"/>
      <c r="I294" s="155"/>
      <c r="J294" s="30"/>
      <c r="K294" s="30"/>
      <c r="L294" s="31"/>
      <c r="M294" s="156"/>
      <c r="N294" s="157"/>
      <c r="O294" s="56"/>
      <c r="P294" s="56"/>
      <c r="Q294" s="56"/>
      <c r="R294" s="56"/>
      <c r="S294" s="56"/>
      <c r="T294" s="57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T294" s="15" t="s">
        <v>125</v>
      </c>
      <c r="AU294" s="15" t="s">
        <v>83</v>
      </c>
    </row>
    <row r="295" spans="1:65" s="2" customFormat="1" ht="16.5" customHeight="1">
      <c r="A295" s="30"/>
      <c r="B295" s="138"/>
      <c r="C295" s="139" t="s">
        <v>502</v>
      </c>
      <c r="D295" s="139" t="s">
        <v>119</v>
      </c>
      <c r="E295" s="140" t="s">
        <v>503</v>
      </c>
      <c r="F295" s="141" t="s">
        <v>504</v>
      </c>
      <c r="G295" s="142" t="s">
        <v>482</v>
      </c>
      <c r="H295" s="143">
        <v>4</v>
      </c>
      <c r="I295" s="144"/>
      <c r="J295" s="145">
        <f>ROUND(I295*H295,2)</f>
        <v>0</v>
      </c>
      <c r="K295" s="146"/>
      <c r="L295" s="31"/>
      <c r="M295" s="147" t="s">
        <v>1</v>
      </c>
      <c r="N295" s="148" t="s">
        <v>38</v>
      </c>
      <c r="O295" s="56"/>
      <c r="P295" s="149">
        <f>O295*H295</f>
        <v>0</v>
      </c>
      <c r="Q295" s="149">
        <v>0</v>
      </c>
      <c r="R295" s="149">
        <f>Q295*H295</f>
        <v>0</v>
      </c>
      <c r="S295" s="149">
        <v>1.9460000000000002E-2</v>
      </c>
      <c r="T295" s="150">
        <f>S295*H295</f>
        <v>7.7840000000000006E-2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1" t="s">
        <v>200</v>
      </c>
      <c r="AT295" s="151" t="s">
        <v>119</v>
      </c>
      <c r="AU295" s="151" t="s">
        <v>83</v>
      </c>
      <c r="AY295" s="15" t="s">
        <v>117</v>
      </c>
      <c r="BE295" s="152">
        <f>IF(N295="základní",J295,0)</f>
        <v>0</v>
      </c>
      <c r="BF295" s="152">
        <f>IF(N295="snížená",J295,0)</f>
        <v>0</v>
      </c>
      <c r="BG295" s="152">
        <f>IF(N295="zákl. přenesená",J295,0)</f>
        <v>0</v>
      </c>
      <c r="BH295" s="152">
        <f>IF(N295="sníž. přenesená",J295,0)</f>
        <v>0</v>
      </c>
      <c r="BI295" s="152">
        <f>IF(N295="nulová",J295,0)</f>
        <v>0</v>
      </c>
      <c r="BJ295" s="15" t="s">
        <v>81</v>
      </c>
      <c r="BK295" s="152">
        <f>ROUND(I295*H295,2)</f>
        <v>0</v>
      </c>
      <c r="BL295" s="15" t="s">
        <v>200</v>
      </c>
      <c r="BM295" s="151" t="s">
        <v>505</v>
      </c>
    </row>
    <row r="296" spans="1:65" s="2" customFormat="1">
      <c r="A296" s="30"/>
      <c r="B296" s="31"/>
      <c r="C296" s="30"/>
      <c r="D296" s="153" t="s">
        <v>125</v>
      </c>
      <c r="E296" s="30"/>
      <c r="F296" s="154" t="s">
        <v>506</v>
      </c>
      <c r="G296" s="30"/>
      <c r="H296" s="30"/>
      <c r="I296" s="155"/>
      <c r="J296" s="30"/>
      <c r="K296" s="30"/>
      <c r="L296" s="31"/>
      <c r="M296" s="156"/>
      <c r="N296" s="157"/>
      <c r="O296" s="56"/>
      <c r="P296" s="56"/>
      <c r="Q296" s="56"/>
      <c r="R296" s="56"/>
      <c r="S296" s="56"/>
      <c r="T296" s="57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T296" s="15" t="s">
        <v>125</v>
      </c>
      <c r="AU296" s="15" t="s">
        <v>83</v>
      </c>
    </row>
    <row r="297" spans="1:65" s="2" customFormat="1" ht="24.2" customHeight="1">
      <c r="A297" s="30"/>
      <c r="B297" s="138"/>
      <c r="C297" s="139" t="s">
        <v>507</v>
      </c>
      <c r="D297" s="139" t="s">
        <v>119</v>
      </c>
      <c r="E297" s="140" t="s">
        <v>508</v>
      </c>
      <c r="F297" s="141" t="s">
        <v>509</v>
      </c>
      <c r="G297" s="142" t="s">
        <v>482</v>
      </c>
      <c r="H297" s="143">
        <v>4</v>
      </c>
      <c r="I297" s="144"/>
      <c r="J297" s="145">
        <f>ROUND(I297*H297,2)</f>
        <v>0</v>
      </c>
      <c r="K297" s="146"/>
      <c r="L297" s="31"/>
      <c r="M297" s="147" t="s">
        <v>1</v>
      </c>
      <c r="N297" s="148" t="s">
        <v>38</v>
      </c>
      <c r="O297" s="56"/>
      <c r="P297" s="149">
        <f>O297*H297</f>
        <v>0</v>
      </c>
      <c r="Q297" s="149">
        <v>1.6469999999999999E-2</v>
      </c>
      <c r="R297" s="149">
        <f>Q297*H297</f>
        <v>6.5879999999999994E-2</v>
      </c>
      <c r="S297" s="149">
        <v>0</v>
      </c>
      <c r="T297" s="150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1" t="s">
        <v>200</v>
      </c>
      <c r="AT297" s="151" t="s">
        <v>119</v>
      </c>
      <c r="AU297" s="151" t="s">
        <v>83</v>
      </c>
      <c r="AY297" s="15" t="s">
        <v>117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5" t="s">
        <v>81</v>
      </c>
      <c r="BK297" s="152">
        <f>ROUND(I297*H297,2)</f>
        <v>0</v>
      </c>
      <c r="BL297" s="15" t="s">
        <v>200</v>
      </c>
      <c r="BM297" s="151" t="s">
        <v>510</v>
      </c>
    </row>
    <row r="298" spans="1:65" s="2" customFormat="1" ht="29.25">
      <c r="A298" s="30"/>
      <c r="B298" s="31"/>
      <c r="C298" s="30"/>
      <c r="D298" s="153" t="s">
        <v>125</v>
      </c>
      <c r="E298" s="30"/>
      <c r="F298" s="154" t="s">
        <v>511</v>
      </c>
      <c r="G298" s="30"/>
      <c r="H298" s="30"/>
      <c r="I298" s="155"/>
      <c r="J298" s="30"/>
      <c r="K298" s="30"/>
      <c r="L298" s="31"/>
      <c r="M298" s="156"/>
      <c r="N298" s="157"/>
      <c r="O298" s="56"/>
      <c r="P298" s="56"/>
      <c r="Q298" s="56"/>
      <c r="R298" s="56"/>
      <c r="S298" s="56"/>
      <c r="T298" s="57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5" t="s">
        <v>125</v>
      </c>
      <c r="AU298" s="15" t="s">
        <v>83</v>
      </c>
    </row>
    <row r="299" spans="1:65" s="2" customFormat="1" ht="24.2" customHeight="1">
      <c r="A299" s="30"/>
      <c r="B299" s="138"/>
      <c r="C299" s="139" t="s">
        <v>512</v>
      </c>
      <c r="D299" s="139" t="s">
        <v>119</v>
      </c>
      <c r="E299" s="140" t="s">
        <v>513</v>
      </c>
      <c r="F299" s="141" t="s">
        <v>514</v>
      </c>
      <c r="G299" s="142" t="s">
        <v>137</v>
      </c>
      <c r="H299" s="143">
        <v>0.19</v>
      </c>
      <c r="I299" s="144"/>
      <c r="J299" s="145">
        <f>ROUND(I299*H299,2)</f>
        <v>0</v>
      </c>
      <c r="K299" s="146"/>
      <c r="L299" s="31"/>
      <c r="M299" s="147" t="s">
        <v>1</v>
      </c>
      <c r="N299" s="148" t="s">
        <v>38</v>
      </c>
      <c r="O299" s="56"/>
      <c r="P299" s="149">
        <f>O299*H299</f>
        <v>0</v>
      </c>
      <c r="Q299" s="149">
        <v>0</v>
      </c>
      <c r="R299" s="149">
        <f>Q299*H299</f>
        <v>0</v>
      </c>
      <c r="S299" s="149">
        <v>0</v>
      </c>
      <c r="T299" s="150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1" t="s">
        <v>200</v>
      </c>
      <c r="AT299" s="151" t="s">
        <v>119</v>
      </c>
      <c r="AU299" s="151" t="s">
        <v>83</v>
      </c>
      <c r="AY299" s="15" t="s">
        <v>117</v>
      </c>
      <c r="BE299" s="152">
        <f>IF(N299="základní",J299,0)</f>
        <v>0</v>
      </c>
      <c r="BF299" s="152">
        <f>IF(N299="snížená",J299,0)</f>
        <v>0</v>
      </c>
      <c r="BG299" s="152">
        <f>IF(N299="zákl. přenesená",J299,0)</f>
        <v>0</v>
      </c>
      <c r="BH299" s="152">
        <f>IF(N299="sníž. přenesená",J299,0)</f>
        <v>0</v>
      </c>
      <c r="BI299" s="152">
        <f>IF(N299="nulová",J299,0)</f>
        <v>0</v>
      </c>
      <c r="BJ299" s="15" t="s">
        <v>81</v>
      </c>
      <c r="BK299" s="152">
        <f>ROUND(I299*H299,2)</f>
        <v>0</v>
      </c>
      <c r="BL299" s="15" t="s">
        <v>200</v>
      </c>
      <c r="BM299" s="151" t="s">
        <v>515</v>
      </c>
    </row>
    <row r="300" spans="1:65" s="2" customFormat="1" ht="29.25">
      <c r="A300" s="30"/>
      <c r="B300" s="31"/>
      <c r="C300" s="30"/>
      <c r="D300" s="153" t="s">
        <v>125</v>
      </c>
      <c r="E300" s="30"/>
      <c r="F300" s="154" t="s">
        <v>516</v>
      </c>
      <c r="G300" s="30"/>
      <c r="H300" s="30"/>
      <c r="I300" s="155"/>
      <c r="J300" s="30"/>
      <c r="K300" s="30"/>
      <c r="L300" s="31"/>
      <c r="M300" s="156"/>
      <c r="N300" s="157"/>
      <c r="O300" s="56"/>
      <c r="P300" s="56"/>
      <c r="Q300" s="56"/>
      <c r="R300" s="56"/>
      <c r="S300" s="56"/>
      <c r="T300" s="57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T300" s="15" t="s">
        <v>125</v>
      </c>
      <c r="AU300" s="15" t="s">
        <v>83</v>
      </c>
    </row>
    <row r="301" spans="1:65" s="2" customFormat="1" ht="24.2" customHeight="1">
      <c r="A301" s="30"/>
      <c r="B301" s="138"/>
      <c r="C301" s="139" t="s">
        <v>517</v>
      </c>
      <c r="D301" s="139" t="s">
        <v>119</v>
      </c>
      <c r="E301" s="140" t="s">
        <v>518</v>
      </c>
      <c r="F301" s="141" t="s">
        <v>519</v>
      </c>
      <c r="G301" s="142" t="s">
        <v>256</v>
      </c>
      <c r="H301" s="143">
        <v>2</v>
      </c>
      <c r="I301" s="144"/>
      <c r="J301" s="145">
        <f>ROUND(I301*H301,2)</f>
        <v>0</v>
      </c>
      <c r="K301" s="146"/>
      <c r="L301" s="31"/>
      <c r="M301" s="147" t="s">
        <v>1</v>
      </c>
      <c r="N301" s="148" t="s">
        <v>38</v>
      </c>
      <c r="O301" s="56"/>
      <c r="P301" s="149">
        <f>O301*H301</f>
        <v>0</v>
      </c>
      <c r="Q301" s="149">
        <v>1.42E-3</v>
      </c>
      <c r="R301" s="149">
        <f>Q301*H301</f>
        <v>2.8400000000000001E-3</v>
      </c>
      <c r="S301" s="149">
        <v>0</v>
      </c>
      <c r="T301" s="150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1" t="s">
        <v>200</v>
      </c>
      <c r="AT301" s="151" t="s">
        <v>119</v>
      </c>
      <c r="AU301" s="151" t="s">
        <v>83</v>
      </c>
      <c r="AY301" s="15" t="s">
        <v>117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15" t="s">
        <v>81</v>
      </c>
      <c r="BK301" s="152">
        <f>ROUND(I301*H301,2)</f>
        <v>0</v>
      </c>
      <c r="BL301" s="15" t="s">
        <v>200</v>
      </c>
      <c r="BM301" s="151" t="s">
        <v>520</v>
      </c>
    </row>
    <row r="302" spans="1:65" s="2" customFormat="1" ht="19.5">
      <c r="A302" s="30"/>
      <c r="B302" s="31"/>
      <c r="C302" s="30"/>
      <c r="D302" s="153" t="s">
        <v>125</v>
      </c>
      <c r="E302" s="30"/>
      <c r="F302" s="154" t="s">
        <v>521</v>
      </c>
      <c r="G302" s="30"/>
      <c r="H302" s="30"/>
      <c r="I302" s="155"/>
      <c r="J302" s="30"/>
      <c r="K302" s="30"/>
      <c r="L302" s="31"/>
      <c r="M302" s="156"/>
      <c r="N302" s="157"/>
      <c r="O302" s="56"/>
      <c r="P302" s="56"/>
      <c r="Q302" s="56"/>
      <c r="R302" s="56"/>
      <c r="S302" s="56"/>
      <c r="T302" s="57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T302" s="15" t="s">
        <v>125</v>
      </c>
      <c r="AU302" s="15" t="s">
        <v>83</v>
      </c>
    </row>
    <row r="303" spans="1:65" s="2" customFormat="1" ht="19.5">
      <c r="A303" s="30"/>
      <c r="B303" s="31"/>
      <c r="C303" s="30"/>
      <c r="D303" s="153" t="s">
        <v>259</v>
      </c>
      <c r="E303" s="30"/>
      <c r="F303" s="177" t="s">
        <v>522</v>
      </c>
      <c r="G303" s="30"/>
      <c r="H303" s="30"/>
      <c r="I303" s="155"/>
      <c r="J303" s="30"/>
      <c r="K303" s="30"/>
      <c r="L303" s="31"/>
      <c r="M303" s="156"/>
      <c r="N303" s="157"/>
      <c r="O303" s="56"/>
      <c r="P303" s="56"/>
      <c r="Q303" s="56"/>
      <c r="R303" s="56"/>
      <c r="S303" s="56"/>
      <c r="T303" s="57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T303" s="15" t="s">
        <v>259</v>
      </c>
      <c r="AU303" s="15" t="s">
        <v>83</v>
      </c>
    </row>
    <row r="304" spans="1:65" s="2" customFormat="1" ht="21.75" customHeight="1">
      <c r="A304" s="30"/>
      <c r="B304" s="138"/>
      <c r="C304" s="139" t="s">
        <v>523</v>
      </c>
      <c r="D304" s="139" t="s">
        <v>119</v>
      </c>
      <c r="E304" s="140" t="s">
        <v>524</v>
      </c>
      <c r="F304" s="141" t="s">
        <v>525</v>
      </c>
      <c r="G304" s="142" t="s">
        <v>482</v>
      </c>
      <c r="H304" s="143">
        <v>2</v>
      </c>
      <c r="I304" s="144"/>
      <c r="J304" s="145">
        <f>ROUND(I304*H304,2)</f>
        <v>0</v>
      </c>
      <c r="K304" s="146"/>
      <c r="L304" s="31"/>
      <c r="M304" s="147" t="s">
        <v>1</v>
      </c>
      <c r="N304" s="148" t="s">
        <v>38</v>
      </c>
      <c r="O304" s="56"/>
      <c r="P304" s="149">
        <f>O304*H304</f>
        <v>0</v>
      </c>
      <c r="Q304" s="149">
        <v>9.0000000000000006E-5</v>
      </c>
      <c r="R304" s="149">
        <f>Q304*H304</f>
        <v>1.8000000000000001E-4</v>
      </c>
      <c r="S304" s="149">
        <v>0</v>
      </c>
      <c r="T304" s="150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1" t="s">
        <v>200</v>
      </c>
      <c r="AT304" s="151" t="s">
        <v>119</v>
      </c>
      <c r="AU304" s="151" t="s">
        <v>83</v>
      </c>
      <c r="AY304" s="15" t="s">
        <v>117</v>
      </c>
      <c r="BE304" s="152">
        <f>IF(N304="základní",J304,0)</f>
        <v>0</v>
      </c>
      <c r="BF304" s="152">
        <f>IF(N304="snížená",J304,0)</f>
        <v>0</v>
      </c>
      <c r="BG304" s="152">
        <f>IF(N304="zákl. přenesená",J304,0)</f>
        <v>0</v>
      </c>
      <c r="BH304" s="152">
        <f>IF(N304="sníž. přenesená",J304,0)</f>
        <v>0</v>
      </c>
      <c r="BI304" s="152">
        <f>IF(N304="nulová",J304,0)</f>
        <v>0</v>
      </c>
      <c r="BJ304" s="15" t="s">
        <v>81</v>
      </c>
      <c r="BK304" s="152">
        <f>ROUND(I304*H304,2)</f>
        <v>0</v>
      </c>
      <c r="BL304" s="15" t="s">
        <v>200</v>
      </c>
      <c r="BM304" s="151" t="s">
        <v>526</v>
      </c>
    </row>
    <row r="305" spans="1:65" s="2" customFormat="1" ht="19.5">
      <c r="A305" s="30"/>
      <c r="B305" s="31"/>
      <c r="C305" s="30"/>
      <c r="D305" s="153" t="s">
        <v>125</v>
      </c>
      <c r="E305" s="30"/>
      <c r="F305" s="154" t="s">
        <v>527</v>
      </c>
      <c r="G305" s="30"/>
      <c r="H305" s="30"/>
      <c r="I305" s="155"/>
      <c r="J305" s="30"/>
      <c r="K305" s="30"/>
      <c r="L305" s="31"/>
      <c r="M305" s="156"/>
      <c r="N305" s="157"/>
      <c r="O305" s="56"/>
      <c r="P305" s="56"/>
      <c r="Q305" s="56"/>
      <c r="R305" s="56"/>
      <c r="S305" s="56"/>
      <c r="T305" s="57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T305" s="15" t="s">
        <v>125</v>
      </c>
      <c r="AU305" s="15" t="s">
        <v>83</v>
      </c>
    </row>
    <row r="306" spans="1:65" s="2" customFormat="1" ht="24.2" customHeight="1">
      <c r="A306" s="30"/>
      <c r="B306" s="138"/>
      <c r="C306" s="166" t="s">
        <v>528</v>
      </c>
      <c r="D306" s="166" t="s">
        <v>146</v>
      </c>
      <c r="E306" s="167" t="s">
        <v>529</v>
      </c>
      <c r="F306" s="168" t="s">
        <v>530</v>
      </c>
      <c r="G306" s="169" t="s">
        <v>256</v>
      </c>
      <c r="H306" s="170">
        <v>2</v>
      </c>
      <c r="I306" s="171"/>
      <c r="J306" s="172">
        <f>ROUND(I306*H306,2)</f>
        <v>0</v>
      </c>
      <c r="K306" s="173"/>
      <c r="L306" s="174"/>
      <c r="M306" s="175" t="s">
        <v>1</v>
      </c>
      <c r="N306" s="176" t="s">
        <v>38</v>
      </c>
      <c r="O306" s="56"/>
      <c r="P306" s="149">
        <f>O306*H306</f>
        <v>0</v>
      </c>
      <c r="Q306" s="149">
        <v>3.1E-4</v>
      </c>
      <c r="R306" s="149">
        <f>Q306*H306</f>
        <v>6.2E-4</v>
      </c>
      <c r="S306" s="149">
        <v>0</v>
      </c>
      <c r="T306" s="150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1" t="s">
        <v>291</v>
      </c>
      <c r="AT306" s="151" t="s">
        <v>146</v>
      </c>
      <c r="AU306" s="151" t="s">
        <v>83</v>
      </c>
      <c r="AY306" s="15" t="s">
        <v>117</v>
      </c>
      <c r="BE306" s="152">
        <f>IF(N306="základní",J306,0)</f>
        <v>0</v>
      </c>
      <c r="BF306" s="152">
        <f>IF(N306="snížená",J306,0)</f>
        <v>0</v>
      </c>
      <c r="BG306" s="152">
        <f>IF(N306="zákl. přenesená",J306,0)</f>
        <v>0</v>
      </c>
      <c r="BH306" s="152">
        <f>IF(N306="sníž. přenesená",J306,0)</f>
        <v>0</v>
      </c>
      <c r="BI306" s="152">
        <f>IF(N306="nulová",J306,0)</f>
        <v>0</v>
      </c>
      <c r="BJ306" s="15" t="s">
        <v>81</v>
      </c>
      <c r="BK306" s="152">
        <f>ROUND(I306*H306,2)</f>
        <v>0</v>
      </c>
      <c r="BL306" s="15" t="s">
        <v>200</v>
      </c>
      <c r="BM306" s="151" t="s">
        <v>531</v>
      </c>
    </row>
    <row r="307" spans="1:65" s="2" customFormat="1" ht="19.5">
      <c r="A307" s="30"/>
      <c r="B307" s="31"/>
      <c r="C307" s="30"/>
      <c r="D307" s="153" t="s">
        <v>125</v>
      </c>
      <c r="E307" s="30"/>
      <c r="F307" s="154" t="s">
        <v>530</v>
      </c>
      <c r="G307" s="30"/>
      <c r="H307" s="30"/>
      <c r="I307" s="155"/>
      <c r="J307" s="30"/>
      <c r="K307" s="30"/>
      <c r="L307" s="31"/>
      <c r="M307" s="156"/>
      <c r="N307" s="157"/>
      <c r="O307" s="56"/>
      <c r="P307" s="56"/>
      <c r="Q307" s="56"/>
      <c r="R307" s="56"/>
      <c r="S307" s="56"/>
      <c r="T307" s="57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T307" s="15" t="s">
        <v>125</v>
      </c>
      <c r="AU307" s="15" t="s">
        <v>83</v>
      </c>
    </row>
    <row r="308" spans="1:65" s="2" customFormat="1" ht="16.5" customHeight="1">
      <c r="A308" s="30"/>
      <c r="B308" s="138"/>
      <c r="C308" s="139" t="s">
        <v>532</v>
      </c>
      <c r="D308" s="139" t="s">
        <v>119</v>
      </c>
      <c r="E308" s="140" t="s">
        <v>533</v>
      </c>
      <c r="F308" s="141" t="s">
        <v>534</v>
      </c>
      <c r="G308" s="142" t="s">
        <v>482</v>
      </c>
      <c r="H308" s="143">
        <v>4</v>
      </c>
      <c r="I308" s="144"/>
      <c r="J308" s="145">
        <f>ROUND(I308*H308,2)</f>
        <v>0</v>
      </c>
      <c r="K308" s="146"/>
      <c r="L308" s="31"/>
      <c r="M308" s="147" t="s">
        <v>1</v>
      </c>
      <c r="N308" s="148" t="s">
        <v>38</v>
      </c>
      <c r="O308" s="56"/>
      <c r="P308" s="149">
        <f>O308*H308</f>
        <v>0</v>
      </c>
      <c r="Q308" s="149">
        <v>0</v>
      </c>
      <c r="R308" s="149">
        <f>Q308*H308</f>
        <v>0</v>
      </c>
      <c r="S308" s="149">
        <v>1.56E-3</v>
      </c>
      <c r="T308" s="150">
        <f>S308*H308</f>
        <v>6.2399999999999999E-3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1" t="s">
        <v>200</v>
      </c>
      <c r="AT308" s="151" t="s">
        <v>119</v>
      </c>
      <c r="AU308" s="151" t="s">
        <v>83</v>
      </c>
      <c r="AY308" s="15" t="s">
        <v>117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5" t="s">
        <v>81</v>
      </c>
      <c r="BK308" s="152">
        <f>ROUND(I308*H308,2)</f>
        <v>0</v>
      </c>
      <c r="BL308" s="15" t="s">
        <v>200</v>
      </c>
      <c r="BM308" s="151" t="s">
        <v>535</v>
      </c>
    </row>
    <row r="309" spans="1:65" s="2" customFormat="1">
      <c r="A309" s="30"/>
      <c r="B309" s="31"/>
      <c r="C309" s="30"/>
      <c r="D309" s="153" t="s">
        <v>125</v>
      </c>
      <c r="E309" s="30"/>
      <c r="F309" s="154" t="s">
        <v>536</v>
      </c>
      <c r="G309" s="30"/>
      <c r="H309" s="30"/>
      <c r="I309" s="155"/>
      <c r="J309" s="30"/>
      <c r="K309" s="30"/>
      <c r="L309" s="31"/>
      <c r="M309" s="156"/>
      <c r="N309" s="157"/>
      <c r="O309" s="56"/>
      <c r="P309" s="56"/>
      <c r="Q309" s="56"/>
      <c r="R309" s="56"/>
      <c r="S309" s="56"/>
      <c r="T309" s="57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5" t="s">
        <v>125</v>
      </c>
      <c r="AU309" s="15" t="s">
        <v>83</v>
      </c>
    </row>
    <row r="310" spans="1:65" s="2" customFormat="1" ht="24.2" customHeight="1">
      <c r="A310" s="30"/>
      <c r="B310" s="138"/>
      <c r="C310" s="139" t="s">
        <v>537</v>
      </c>
      <c r="D310" s="139" t="s">
        <v>119</v>
      </c>
      <c r="E310" s="140" t="s">
        <v>538</v>
      </c>
      <c r="F310" s="141" t="s">
        <v>539</v>
      </c>
      <c r="G310" s="142" t="s">
        <v>482</v>
      </c>
      <c r="H310" s="143">
        <v>4</v>
      </c>
      <c r="I310" s="144"/>
      <c r="J310" s="145">
        <f>ROUND(I310*H310,2)</f>
        <v>0</v>
      </c>
      <c r="K310" s="146"/>
      <c r="L310" s="31"/>
      <c r="M310" s="147" t="s">
        <v>1</v>
      </c>
      <c r="N310" s="148" t="s">
        <v>38</v>
      </c>
      <c r="O310" s="56"/>
      <c r="P310" s="149">
        <f>O310*H310</f>
        <v>0</v>
      </c>
      <c r="Q310" s="149">
        <v>2.0799999999999998E-3</v>
      </c>
      <c r="R310" s="149">
        <f>Q310*H310</f>
        <v>8.3199999999999993E-3</v>
      </c>
      <c r="S310" s="149">
        <v>0</v>
      </c>
      <c r="T310" s="150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1" t="s">
        <v>200</v>
      </c>
      <c r="AT310" s="151" t="s">
        <v>119</v>
      </c>
      <c r="AU310" s="151" t="s">
        <v>83</v>
      </c>
      <c r="AY310" s="15" t="s">
        <v>117</v>
      </c>
      <c r="BE310" s="152">
        <f>IF(N310="základní",J310,0)</f>
        <v>0</v>
      </c>
      <c r="BF310" s="152">
        <f>IF(N310="snížená",J310,0)</f>
        <v>0</v>
      </c>
      <c r="BG310" s="152">
        <f>IF(N310="zákl. přenesená",J310,0)</f>
        <v>0</v>
      </c>
      <c r="BH310" s="152">
        <f>IF(N310="sníž. přenesená",J310,0)</f>
        <v>0</v>
      </c>
      <c r="BI310" s="152">
        <f>IF(N310="nulová",J310,0)</f>
        <v>0</v>
      </c>
      <c r="BJ310" s="15" t="s">
        <v>81</v>
      </c>
      <c r="BK310" s="152">
        <f>ROUND(I310*H310,2)</f>
        <v>0</v>
      </c>
      <c r="BL310" s="15" t="s">
        <v>200</v>
      </c>
      <c r="BM310" s="151" t="s">
        <v>540</v>
      </c>
    </row>
    <row r="311" spans="1:65" s="2" customFormat="1" ht="19.5">
      <c r="A311" s="30"/>
      <c r="B311" s="31"/>
      <c r="C311" s="30"/>
      <c r="D311" s="153" t="s">
        <v>125</v>
      </c>
      <c r="E311" s="30"/>
      <c r="F311" s="154" t="s">
        <v>541</v>
      </c>
      <c r="G311" s="30"/>
      <c r="H311" s="30"/>
      <c r="I311" s="155"/>
      <c r="J311" s="30"/>
      <c r="K311" s="30"/>
      <c r="L311" s="31"/>
      <c r="M311" s="156"/>
      <c r="N311" s="157"/>
      <c r="O311" s="56"/>
      <c r="P311" s="56"/>
      <c r="Q311" s="56"/>
      <c r="R311" s="56"/>
      <c r="S311" s="56"/>
      <c r="T311" s="57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T311" s="15" t="s">
        <v>125</v>
      </c>
      <c r="AU311" s="15" t="s">
        <v>83</v>
      </c>
    </row>
    <row r="312" spans="1:65" s="2" customFormat="1" ht="16.5" customHeight="1">
      <c r="A312" s="30"/>
      <c r="B312" s="138"/>
      <c r="C312" s="139" t="s">
        <v>542</v>
      </c>
      <c r="D312" s="139" t="s">
        <v>119</v>
      </c>
      <c r="E312" s="140" t="s">
        <v>543</v>
      </c>
      <c r="F312" s="141" t="s">
        <v>544</v>
      </c>
      <c r="G312" s="142" t="s">
        <v>545</v>
      </c>
      <c r="H312" s="143">
        <v>4</v>
      </c>
      <c r="I312" s="144"/>
      <c r="J312" s="145">
        <f>ROUND(I312*H312,2)</f>
        <v>0</v>
      </c>
      <c r="K312" s="146"/>
      <c r="L312" s="31"/>
      <c r="M312" s="147" t="s">
        <v>1</v>
      </c>
      <c r="N312" s="148" t="s">
        <v>38</v>
      </c>
      <c r="O312" s="56"/>
      <c r="P312" s="149">
        <f>O312*H312</f>
        <v>0</v>
      </c>
      <c r="Q312" s="149">
        <v>0</v>
      </c>
      <c r="R312" s="149">
        <f>Q312*H312</f>
        <v>0</v>
      </c>
      <c r="S312" s="149">
        <v>0</v>
      </c>
      <c r="T312" s="150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1" t="s">
        <v>200</v>
      </c>
      <c r="AT312" s="151" t="s">
        <v>119</v>
      </c>
      <c r="AU312" s="151" t="s">
        <v>83</v>
      </c>
      <c r="AY312" s="15" t="s">
        <v>117</v>
      </c>
      <c r="BE312" s="152">
        <f>IF(N312="základní",J312,0)</f>
        <v>0</v>
      </c>
      <c r="BF312" s="152">
        <f>IF(N312="snížená",J312,0)</f>
        <v>0</v>
      </c>
      <c r="BG312" s="152">
        <f>IF(N312="zákl. přenesená",J312,0)</f>
        <v>0</v>
      </c>
      <c r="BH312" s="152">
        <f>IF(N312="sníž. přenesená",J312,0)</f>
        <v>0</v>
      </c>
      <c r="BI312" s="152">
        <f>IF(N312="nulová",J312,0)</f>
        <v>0</v>
      </c>
      <c r="BJ312" s="15" t="s">
        <v>81</v>
      </c>
      <c r="BK312" s="152">
        <f>ROUND(I312*H312,2)</f>
        <v>0</v>
      </c>
      <c r="BL312" s="15" t="s">
        <v>200</v>
      </c>
      <c r="BM312" s="151" t="s">
        <v>546</v>
      </c>
    </row>
    <row r="313" spans="1:65" s="2" customFormat="1">
      <c r="A313" s="30"/>
      <c r="B313" s="31"/>
      <c r="C313" s="30"/>
      <c r="D313" s="153" t="s">
        <v>125</v>
      </c>
      <c r="E313" s="30"/>
      <c r="F313" s="154" t="s">
        <v>547</v>
      </c>
      <c r="G313" s="30"/>
      <c r="H313" s="30"/>
      <c r="I313" s="155"/>
      <c r="J313" s="30"/>
      <c r="K313" s="30"/>
      <c r="L313" s="31"/>
      <c r="M313" s="156"/>
      <c r="N313" s="157"/>
      <c r="O313" s="56"/>
      <c r="P313" s="56"/>
      <c r="Q313" s="56"/>
      <c r="R313" s="56"/>
      <c r="S313" s="56"/>
      <c r="T313" s="57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T313" s="15" t="s">
        <v>125</v>
      </c>
      <c r="AU313" s="15" t="s">
        <v>83</v>
      </c>
    </row>
    <row r="314" spans="1:65" s="2" customFormat="1" ht="68.25">
      <c r="A314" s="30"/>
      <c r="B314" s="31"/>
      <c r="C314" s="30"/>
      <c r="D314" s="153" t="s">
        <v>259</v>
      </c>
      <c r="E314" s="30"/>
      <c r="F314" s="177" t="s">
        <v>548</v>
      </c>
      <c r="G314" s="30"/>
      <c r="H314" s="30"/>
      <c r="I314" s="155"/>
      <c r="J314" s="30"/>
      <c r="K314" s="30"/>
      <c r="L314" s="31"/>
      <c r="M314" s="156"/>
      <c r="N314" s="157"/>
      <c r="O314" s="56"/>
      <c r="P314" s="56"/>
      <c r="Q314" s="56"/>
      <c r="R314" s="56"/>
      <c r="S314" s="56"/>
      <c r="T314" s="57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T314" s="15" t="s">
        <v>259</v>
      </c>
      <c r="AU314" s="15" t="s">
        <v>83</v>
      </c>
    </row>
    <row r="315" spans="1:65" s="2" customFormat="1" ht="16.5" customHeight="1">
      <c r="A315" s="30"/>
      <c r="B315" s="138"/>
      <c r="C315" s="139" t="s">
        <v>549</v>
      </c>
      <c r="D315" s="139" t="s">
        <v>119</v>
      </c>
      <c r="E315" s="140" t="s">
        <v>550</v>
      </c>
      <c r="F315" s="141" t="s">
        <v>551</v>
      </c>
      <c r="G315" s="142" t="s">
        <v>256</v>
      </c>
      <c r="H315" s="143">
        <v>3</v>
      </c>
      <c r="I315" s="144"/>
      <c r="J315" s="145">
        <f>ROUND(I315*H315,2)</f>
        <v>0</v>
      </c>
      <c r="K315" s="146"/>
      <c r="L315" s="31"/>
      <c r="M315" s="147" t="s">
        <v>1</v>
      </c>
      <c r="N315" s="148" t="s">
        <v>38</v>
      </c>
      <c r="O315" s="56"/>
      <c r="P315" s="149">
        <f>O315*H315</f>
        <v>0</v>
      </c>
      <c r="Q315" s="149">
        <v>0</v>
      </c>
      <c r="R315" s="149">
        <f>Q315*H315</f>
        <v>0</v>
      </c>
      <c r="S315" s="149">
        <v>2.2499999999999998E-3</v>
      </c>
      <c r="T315" s="150">
        <f>S315*H315</f>
        <v>6.7499999999999991E-3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1" t="s">
        <v>200</v>
      </c>
      <c r="AT315" s="151" t="s">
        <v>119</v>
      </c>
      <c r="AU315" s="151" t="s">
        <v>83</v>
      </c>
      <c r="AY315" s="15" t="s">
        <v>117</v>
      </c>
      <c r="BE315" s="152">
        <f>IF(N315="základní",J315,0)</f>
        <v>0</v>
      </c>
      <c r="BF315" s="152">
        <f>IF(N315="snížená",J315,0)</f>
        <v>0</v>
      </c>
      <c r="BG315" s="152">
        <f>IF(N315="zákl. přenesená",J315,0)</f>
        <v>0</v>
      </c>
      <c r="BH315" s="152">
        <f>IF(N315="sníž. přenesená",J315,0)</f>
        <v>0</v>
      </c>
      <c r="BI315" s="152">
        <f>IF(N315="nulová",J315,0)</f>
        <v>0</v>
      </c>
      <c r="BJ315" s="15" t="s">
        <v>81</v>
      </c>
      <c r="BK315" s="152">
        <f>ROUND(I315*H315,2)</f>
        <v>0</v>
      </c>
      <c r="BL315" s="15" t="s">
        <v>200</v>
      </c>
      <c r="BM315" s="151" t="s">
        <v>552</v>
      </c>
    </row>
    <row r="316" spans="1:65" s="2" customFormat="1">
      <c r="A316" s="30"/>
      <c r="B316" s="31"/>
      <c r="C316" s="30"/>
      <c r="D316" s="153" t="s">
        <v>125</v>
      </c>
      <c r="E316" s="30"/>
      <c r="F316" s="154" t="s">
        <v>553</v>
      </c>
      <c r="G316" s="30"/>
      <c r="H316" s="30"/>
      <c r="I316" s="155"/>
      <c r="J316" s="30"/>
      <c r="K316" s="30"/>
      <c r="L316" s="31"/>
      <c r="M316" s="156"/>
      <c r="N316" s="157"/>
      <c r="O316" s="56"/>
      <c r="P316" s="56"/>
      <c r="Q316" s="56"/>
      <c r="R316" s="56"/>
      <c r="S316" s="56"/>
      <c r="T316" s="57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T316" s="15" t="s">
        <v>125</v>
      </c>
      <c r="AU316" s="15" t="s">
        <v>83</v>
      </c>
    </row>
    <row r="317" spans="1:65" s="2" customFormat="1" ht="16.5" customHeight="1">
      <c r="A317" s="30"/>
      <c r="B317" s="138"/>
      <c r="C317" s="139" t="s">
        <v>554</v>
      </c>
      <c r="D317" s="139" t="s">
        <v>119</v>
      </c>
      <c r="E317" s="140" t="s">
        <v>555</v>
      </c>
      <c r="F317" s="141" t="s">
        <v>556</v>
      </c>
      <c r="G317" s="142" t="s">
        <v>256</v>
      </c>
      <c r="H317" s="143">
        <v>4</v>
      </c>
      <c r="I317" s="144"/>
      <c r="J317" s="145">
        <f>ROUND(I317*H317,2)</f>
        <v>0</v>
      </c>
      <c r="K317" s="146"/>
      <c r="L317" s="31"/>
      <c r="M317" s="147" t="s">
        <v>1</v>
      </c>
      <c r="N317" s="148" t="s">
        <v>38</v>
      </c>
      <c r="O317" s="56"/>
      <c r="P317" s="149">
        <f>O317*H317</f>
        <v>0</v>
      </c>
      <c r="Q317" s="149">
        <v>0</v>
      </c>
      <c r="R317" s="149">
        <f>Q317*H317</f>
        <v>0</v>
      </c>
      <c r="S317" s="149">
        <v>8.4999999999999995E-4</v>
      </c>
      <c r="T317" s="150">
        <f>S317*H317</f>
        <v>3.3999999999999998E-3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1" t="s">
        <v>200</v>
      </c>
      <c r="AT317" s="151" t="s">
        <v>119</v>
      </c>
      <c r="AU317" s="151" t="s">
        <v>83</v>
      </c>
      <c r="AY317" s="15" t="s">
        <v>117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5" t="s">
        <v>81</v>
      </c>
      <c r="BK317" s="152">
        <f>ROUND(I317*H317,2)</f>
        <v>0</v>
      </c>
      <c r="BL317" s="15" t="s">
        <v>200</v>
      </c>
      <c r="BM317" s="151" t="s">
        <v>557</v>
      </c>
    </row>
    <row r="318" spans="1:65" s="2" customFormat="1" ht="19.5">
      <c r="A318" s="30"/>
      <c r="B318" s="31"/>
      <c r="C318" s="30"/>
      <c r="D318" s="153" t="s">
        <v>125</v>
      </c>
      <c r="E318" s="30"/>
      <c r="F318" s="154" t="s">
        <v>558</v>
      </c>
      <c r="G318" s="30"/>
      <c r="H318" s="30"/>
      <c r="I318" s="155"/>
      <c r="J318" s="30"/>
      <c r="K318" s="30"/>
      <c r="L318" s="31"/>
      <c r="M318" s="156"/>
      <c r="N318" s="157"/>
      <c r="O318" s="56"/>
      <c r="P318" s="56"/>
      <c r="Q318" s="56"/>
      <c r="R318" s="56"/>
      <c r="S318" s="56"/>
      <c r="T318" s="57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T318" s="15" t="s">
        <v>125</v>
      </c>
      <c r="AU318" s="15" t="s">
        <v>83</v>
      </c>
    </row>
    <row r="319" spans="1:65" s="2" customFormat="1" ht="16.5" customHeight="1">
      <c r="A319" s="30"/>
      <c r="B319" s="138"/>
      <c r="C319" s="139" t="s">
        <v>559</v>
      </c>
      <c r="D319" s="139" t="s">
        <v>119</v>
      </c>
      <c r="E319" s="140" t="s">
        <v>560</v>
      </c>
      <c r="F319" s="141" t="s">
        <v>561</v>
      </c>
      <c r="G319" s="142" t="s">
        <v>256</v>
      </c>
      <c r="H319" s="143">
        <v>4</v>
      </c>
      <c r="I319" s="144"/>
      <c r="J319" s="145">
        <f>ROUND(I319*H319,2)</f>
        <v>0</v>
      </c>
      <c r="K319" s="146"/>
      <c r="L319" s="31"/>
      <c r="M319" s="147" t="s">
        <v>1</v>
      </c>
      <c r="N319" s="148" t="s">
        <v>38</v>
      </c>
      <c r="O319" s="56"/>
      <c r="P319" s="149">
        <f>O319*H319</f>
        <v>0</v>
      </c>
      <c r="Q319" s="149">
        <v>2.3000000000000001E-4</v>
      </c>
      <c r="R319" s="149">
        <f>Q319*H319</f>
        <v>9.2000000000000003E-4</v>
      </c>
      <c r="S319" s="149">
        <v>0</v>
      </c>
      <c r="T319" s="150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1" t="s">
        <v>200</v>
      </c>
      <c r="AT319" s="151" t="s">
        <v>119</v>
      </c>
      <c r="AU319" s="151" t="s">
        <v>83</v>
      </c>
      <c r="AY319" s="15" t="s">
        <v>117</v>
      </c>
      <c r="BE319" s="152">
        <f>IF(N319="základní",J319,0)</f>
        <v>0</v>
      </c>
      <c r="BF319" s="152">
        <f>IF(N319="snížená",J319,0)</f>
        <v>0</v>
      </c>
      <c r="BG319" s="152">
        <f>IF(N319="zákl. přenesená",J319,0)</f>
        <v>0</v>
      </c>
      <c r="BH319" s="152">
        <f>IF(N319="sníž. přenesená",J319,0)</f>
        <v>0</v>
      </c>
      <c r="BI319" s="152">
        <f>IF(N319="nulová",J319,0)</f>
        <v>0</v>
      </c>
      <c r="BJ319" s="15" t="s">
        <v>81</v>
      </c>
      <c r="BK319" s="152">
        <f>ROUND(I319*H319,2)</f>
        <v>0</v>
      </c>
      <c r="BL319" s="15" t="s">
        <v>200</v>
      </c>
      <c r="BM319" s="151" t="s">
        <v>562</v>
      </c>
    </row>
    <row r="320" spans="1:65" s="2" customFormat="1">
      <c r="A320" s="30"/>
      <c r="B320" s="31"/>
      <c r="C320" s="30"/>
      <c r="D320" s="153" t="s">
        <v>125</v>
      </c>
      <c r="E320" s="30"/>
      <c r="F320" s="154" t="s">
        <v>563</v>
      </c>
      <c r="G320" s="30"/>
      <c r="H320" s="30"/>
      <c r="I320" s="155"/>
      <c r="J320" s="30"/>
      <c r="K320" s="30"/>
      <c r="L320" s="31"/>
      <c r="M320" s="156"/>
      <c r="N320" s="157"/>
      <c r="O320" s="56"/>
      <c r="P320" s="56"/>
      <c r="Q320" s="56"/>
      <c r="R320" s="56"/>
      <c r="S320" s="56"/>
      <c r="T320" s="57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T320" s="15" t="s">
        <v>125</v>
      </c>
      <c r="AU320" s="15" t="s">
        <v>83</v>
      </c>
    </row>
    <row r="321" spans="1:65" s="2" customFormat="1" ht="16.5" customHeight="1">
      <c r="A321" s="30"/>
      <c r="B321" s="138"/>
      <c r="C321" s="139" t="s">
        <v>564</v>
      </c>
      <c r="D321" s="139" t="s">
        <v>119</v>
      </c>
      <c r="E321" s="140" t="s">
        <v>565</v>
      </c>
      <c r="F321" s="141" t="s">
        <v>566</v>
      </c>
      <c r="G321" s="142" t="s">
        <v>256</v>
      </c>
      <c r="H321" s="143">
        <v>1</v>
      </c>
      <c r="I321" s="144"/>
      <c r="J321" s="145">
        <f>ROUND(I321*H321,2)</f>
        <v>0</v>
      </c>
      <c r="K321" s="146"/>
      <c r="L321" s="31"/>
      <c r="M321" s="147" t="s">
        <v>1</v>
      </c>
      <c r="N321" s="148" t="s">
        <v>38</v>
      </c>
      <c r="O321" s="56"/>
      <c r="P321" s="149">
        <f>O321*H321</f>
        <v>0</v>
      </c>
      <c r="Q321" s="149">
        <v>9.0000000000000006E-5</v>
      </c>
      <c r="R321" s="149">
        <f>Q321*H321</f>
        <v>9.0000000000000006E-5</v>
      </c>
      <c r="S321" s="149">
        <v>0</v>
      </c>
      <c r="T321" s="150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1" t="s">
        <v>200</v>
      </c>
      <c r="AT321" s="151" t="s">
        <v>119</v>
      </c>
      <c r="AU321" s="151" t="s">
        <v>83</v>
      </c>
      <c r="AY321" s="15" t="s">
        <v>117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5" t="s">
        <v>81</v>
      </c>
      <c r="BK321" s="152">
        <f>ROUND(I321*H321,2)</f>
        <v>0</v>
      </c>
      <c r="BL321" s="15" t="s">
        <v>200</v>
      </c>
      <c r="BM321" s="151" t="s">
        <v>567</v>
      </c>
    </row>
    <row r="322" spans="1:65" s="2" customFormat="1">
      <c r="A322" s="30"/>
      <c r="B322" s="31"/>
      <c r="C322" s="30"/>
      <c r="D322" s="153" t="s">
        <v>125</v>
      </c>
      <c r="E322" s="30"/>
      <c r="F322" s="154" t="s">
        <v>566</v>
      </c>
      <c r="G322" s="30"/>
      <c r="H322" s="30"/>
      <c r="I322" s="155"/>
      <c r="J322" s="30"/>
      <c r="K322" s="30"/>
      <c r="L322" s="31"/>
      <c r="M322" s="156"/>
      <c r="N322" s="157"/>
      <c r="O322" s="56"/>
      <c r="P322" s="56"/>
      <c r="Q322" s="56"/>
      <c r="R322" s="56"/>
      <c r="S322" s="56"/>
      <c r="T322" s="57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T322" s="15" t="s">
        <v>125</v>
      </c>
      <c r="AU322" s="15" t="s">
        <v>83</v>
      </c>
    </row>
    <row r="323" spans="1:65" s="2" customFormat="1" ht="16.5" customHeight="1">
      <c r="A323" s="30"/>
      <c r="B323" s="138"/>
      <c r="C323" s="139" t="s">
        <v>568</v>
      </c>
      <c r="D323" s="139" t="s">
        <v>119</v>
      </c>
      <c r="E323" s="140" t="s">
        <v>569</v>
      </c>
      <c r="F323" s="141" t="s">
        <v>570</v>
      </c>
      <c r="G323" s="142" t="s">
        <v>256</v>
      </c>
      <c r="H323" s="143">
        <v>3</v>
      </c>
      <c r="I323" s="144"/>
      <c r="J323" s="145">
        <f>ROUND(I323*H323,2)</f>
        <v>0</v>
      </c>
      <c r="K323" s="146"/>
      <c r="L323" s="31"/>
      <c r="M323" s="147" t="s">
        <v>1</v>
      </c>
      <c r="N323" s="148" t="s">
        <v>38</v>
      </c>
      <c r="O323" s="56"/>
      <c r="P323" s="149">
        <f>O323*H323</f>
        <v>0</v>
      </c>
      <c r="Q323" s="149">
        <v>0</v>
      </c>
      <c r="R323" s="149">
        <f>Q323*H323</f>
        <v>0</v>
      </c>
      <c r="S323" s="149">
        <v>2.0000000000000001E-4</v>
      </c>
      <c r="T323" s="150">
        <f>S323*H323</f>
        <v>6.0000000000000006E-4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1" t="s">
        <v>200</v>
      </c>
      <c r="AT323" s="151" t="s">
        <v>119</v>
      </c>
      <c r="AU323" s="151" t="s">
        <v>83</v>
      </c>
      <c r="AY323" s="15" t="s">
        <v>117</v>
      </c>
      <c r="BE323" s="152">
        <f>IF(N323="základní",J323,0)</f>
        <v>0</v>
      </c>
      <c r="BF323" s="152">
        <f>IF(N323="snížená",J323,0)</f>
        <v>0</v>
      </c>
      <c r="BG323" s="152">
        <f>IF(N323="zákl. přenesená",J323,0)</f>
        <v>0</v>
      </c>
      <c r="BH323" s="152">
        <f>IF(N323="sníž. přenesená",J323,0)</f>
        <v>0</v>
      </c>
      <c r="BI323" s="152">
        <f>IF(N323="nulová",J323,0)</f>
        <v>0</v>
      </c>
      <c r="BJ323" s="15" t="s">
        <v>81</v>
      </c>
      <c r="BK323" s="152">
        <f>ROUND(I323*H323,2)</f>
        <v>0</v>
      </c>
      <c r="BL323" s="15" t="s">
        <v>200</v>
      </c>
      <c r="BM323" s="151" t="s">
        <v>571</v>
      </c>
    </row>
    <row r="324" spans="1:65" s="2" customFormat="1">
      <c r="A324" s="30"/>
      <c r="B324" s="31"/>
      <c r="C324" s="30"/>
      <c r="D324" s="153" t="s">
        <v>125</v>
      </c>
      <c r="E324" s="30"/>
      <c r="F324" s="154" t="s">
        <v>572</v>
      </c>
      <c r="G324" s="30"/>
      <c r="H324" s="30"/>
      <c r="I324" s="155"/>
      <c r="J324" s="30"/>
      <c r="K324" s="30"/>
      <c r="L324" s="31"/>
      <c r="M324" s="156"/>
      <c r="N324" s="157"/>
      <c r="O324" s="56"/>
      <c r="P324" s="56"/>
      <c r="Q324" s="56"/>
      <c r="R324" s="56"/>
      <c r="S324" s="56"/>
      <c r="T324" s="57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T324" s="15" t="s">
        <v>125</v>
      </c>
      <c r="AU324" s="15" t="s">
        <v>83</v>
      </c>
    </row>
    <row r="325" spans="1:65" s="2" customFormat="1" ht="24.2" customHeight="1">
      <c r="A325" s="30"/>
      <c r="B325" s="138"/>
      <c r="C325" s="139" t="s">
        <v>573</v>
      </c>
      <c r="D325" s="139" t="s">
        <v>119</v>
      </c>
      <c r="E325" s="140" t="s">
        <v>574</v>
      </c>
      <c r="F325" s="141" t="s">
        <v>575</v>
      </c>
      <c r="G325" s="142" t="s">
        <v>137</v>
      </c>
      <c r="H325" s="143">
        <v>0.18099999999999999</v>
      </c>
      <c r="I325" s="144"/>
      <c r="J325" s="145">
        <f>ROUND(I325*H325,2)</f>
        <v>0</v>
      </c>
      <c r="K325" s="146"/>
      <c r="L325" s="31"/>
      <c r="M325" s="147" t="s">
        <v>1</v>
      </c>
      <c r="N325" s="148" t="s">
        <v>38</v>
      </c>
      <c r="O325" s="56"/>
      <c r="P325" s="149">
        <f>O325*H325</f>
        <v>0</v>
      </c>
      <c r="Q325" s="149">
        <v>0</v>
      </c>
      <c r="R325" s="149">
        <f>Q325*H325</f>
        <v>0</v>
      </c>
      <c r="S325" s="149">
        <v>0</v>
      </c>
      <c r="T325" s="150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1" t="s">
        <v>200</v>
      </c>
      <c r="AT325" s="151" t="s">
        <v>119</v>
      </c>
      <c r="AU325" s="151" t="s">
        <v>83</v>
      </c>
      <c r="AY325" s="15" t="s">
        <v>117</v>
      </c>
      <c r="BE325" s="152">
        <f>IF(N325="základní",J325,0)</f>
        <v>0</v>
      </c>
      <c r="BF325" s="152">
        <f>IF(N325="snížená",J325,0)</f>
        <v>0</v>
      </c>
      <c r="BG325" s="152">
        <f>IF(N325="zákl. přenesená",J325,0)</f>
        <v>0</v>
      </c>
      <c r="BH325" s="152">
        <f>IF(N325="sníž. přenesená",J325,0)</f>
        <v>0</v>
      </c>
      <c r="BI325" s="152">
        <f>IF(N325="nulová",J325,0)</f>
        <v>0</v>
      </c>
      <c r="BJ325" s="15" t="s">
        <v>81</v>
      </c>
      <c r="BK325" s="152">
        <f>ROUND(I325*H325,2)</f>
        <v>0</v>
      </c>
      <c r="BL325" s="15" t="s">
        <v>200</v>
      </c>
      <c r="BM325" s="151" t="s">
        <v>576</v>
      </c>
    </row>
    <row r="326" spans="1:65" s="2" customFormat="1" ht="29.25">
      <c r="A326" s="30"/>
      <c r="B326" s="31"/>
      <c r="C326" s="30"/>
      <c r="D326" s="153" t="s">
        <v>125</v>
      </c>
      <c r="E326" s="30"/>
      <c r="F326" s="154" t="s">
        <v>577</v>
      </c>
      <c r="G326" s="30"/>
      <c r="H326" s="30"/>
      <c r="I326" s="155"/>
      <c r="J326" s="30"/>
      <c r="K326" s="30"/>
      <c r="L326" s="31"/>
      <c r="M326" s="178"/>
      <c r="N326" s="179"/>
      <c r="O326" s="180"/>
      <c r="P326" s="180"/>
      <c r="Q326" s="180"/>
      <c r="R326" s="180"/>
      <c r="S326" s="180"/>
      <c r="T326" s="181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5" t="s">
        <v>125</v>
      </c>
      <c r="AU326" s="15" t="s">
        <v>83</v>
      </c>
    </row>
    <row r="327" spans="1:65" s="2" customFormat="1" ht="6.95" customHeight="1">
      <c r="A327" s="30"/>
      <c r="B327" s="45"/>
      <c r="C327" s="46"/>
      <c r="D327" s="46"/>
      <c r="E327" s="46"/>
      <c r="F327" s="46"/>
      <c r="G327" s="46"/>
      <c r="H327" s="46"/>
      <c r="I327" s="46"/>
      <c r="J327" s="46"/>
      <c r="K327" s="46"/>
      <c r="L327" s="31"/>
      <c r="M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</row>
  </sheetData>
  <sheetProtection algorithmName="SHA-512" hashValue="TkHUdlVdmGgeTtNIV6nFJRYUfkIUnHIWnHq9LIuEgog9ApwrNUTW9kODLquke/qZucb4ujvaFFxFueefMT/EEQ==" saltValue="CdT/wD2RG1wM/5/5YUc3OQ==" spinCount="100000" sheet="1" objects="1" scenarios="1"/>
  <autoFilter ref="C126:K326"/>
  <mergeCells count="10">
    <mergeCell ref="E7:I7"/>
    <mergeCell ref="E117:I117"/>
    <mergeCell ref="E87:H87"/>
    <mergeCell ref="E119:H119"/>
    <mergeCell ref="E9:H9"/>
    <mergeCell ref="E18:H18"/>
    <mergeCell ref="E27:H27"/>
    <mergeCell ref="E85:I85"/>
    <mergeCell ref="E89:F89"/>
    <mergeCell ref="C91:F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D.1.2 - ZTI</vt:lpstr>
      <vt:lpstr>'D.1.2 - ZTI'!Názvy_tisku</vt:lpstr>
      <vt:lpstr>'Rekapitulace stavby'!Názvy_tisku</vt:lpstr>
      <vt:lpstr>'D.1.2 - ZTI'!Oblast_tisku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Manda Libor, DiS.</cp:lastModifiedBy>
  <cp:lastPrinted>2023-04-29T08:39:36Z</cp:lastPrinted>
  <dcterms:created xsi:type="dcterms:W3CDTF">2023-04-20T09:21:23Z</dcterms:created>
  <dcterms:modified xsi:type="dcterms:W3CDTF">2023-05-15T14:34:49Z</dcterms:modified>
</cp:coreProperties>
</file>